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1324ECAE-3530-4006-AD29-1EAF80F061A7}" xr6:coauthVersionLast="47" xr6:coauthVersionMax="47" xr10:uidLastSave="{00000000-0000-0000-0000-000000000000}"/>
  <bookViews>
    <workbookView xWindow="-120" yWindow="-120" windowWidth="29040" windowHeight="1599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114" i="62" l="1"/>
  <c r="C114" i="62"/>
  <c r="D112" i="62"/>
  <c r="C112" i="62"/>
  <c r="D106" i="62"/>
  <c r="C106" i="62"/>
  <c r="D103" i="62"/>
  <c r="C103" i="62"/>
  <c r="A4" i="65" l="1"/>
  <c r="D38" i="62"/>
  <c r="C38" i="62"/>
  <c r="D116" i="62" l="1"/>
  <c r="D102" i="62" s="1"/>
  <c r="C116" i="62"/>
  <c r="C102" i="62" s="1"/>
  <c r="C167" i="59"/>
  <c r="E167" i="59" s="1"/>
  <c r="C159" i="59"/>
  <c r="C155" i="59"/>
  <c r="C144" i="59"/>
  <c r="E155" i="59" l="1"/>
  <c r="C49" i="65"/>
  <c r="C40" i="65"/>
  <c r="D21" i="62" l="1"/>
  <c r="C21" i="62"/>
  <c r="D124" i="62" l="1"/>
  <c r="D101" i="62" s="1"/>
  <c r="C124" i="62"/>
  <c r="C101" i="62" s="1"/>
  <c r="D93" i="62"/>
  <c r="C93" i="62"/>
  <c r="D29" i="62"/>
  <c r="D44" i="62" s="1"/>
  <c r="D59" i="62" l="1"/>
  <c r="C59" i="62"/>
  <c r="D57" i="62"/>
  <c r="C57" i="62"/>
  <c r="D55" i="62"/>
  <c r="C55" i="62"/>
  <c r="D53" i="62"/>
  <c r="C53" i="62"/>
  <c r="D51" i="62"/>
  <c r="C51" i="62"/>
  <c r="C50" i="62" l="1"/>
  <c r="D50" i="62"/>
  <c r="D91" i="62"/>
  <c r="D90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1" i="62" l="1"/>
  <c r="C90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1" i="62"/>
  <c r="C81" i="62"/>
  <c r="D75" i="62"/>
  <c r="C75" i="62"/>
  <c r="D72" i="62"/>
  <c r="C72" i="62"/>
  <c r="D63" i="62"/>
  <c r="C63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2" i="62"/>
  <c r="C49" i="62" s="1"/>
  <c r="C138" i="62" s="1"/>
  <c r="D62" i="62"/>
  <c r="D49" i="62" s="1"/>
  <c r="D138" i="62" s="1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<sst xmlns="http://schemas.openxmlformats.org/spreadsheetml/2006/main" count="853" uniqueCount="596">
  <si>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</si>
  <si>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</si>
  <si>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</si>
  <si>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</si>
  <si>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</si>
  <si>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</si>
  <si>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</si>
  <si>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</si>
  <si>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</si>
  <si>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</si>
  <si>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</si>
  <si>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</si>
  <si>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</si>
  <si>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</si>
  <si>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</si>
  <si>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</si>
  <si>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</si>
  <si>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</si>
  <si>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</si>
  <si>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</si>
  <si>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</si>
  <si>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</si>
  <si>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</si>
  <si>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</si>
  <si>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</si>
  <si>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</si>
  <si>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</si>
  <si>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</si>
  <si>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</si>
  <si>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</si>
  <si>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</si>
  <si>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</si>
  <si>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</si>
  <si>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</si>
  <si>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</si>
  <si>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</si>
  <si>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</si>
  <si>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</si>
  <si>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</si>
  <si>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</si>
  <si>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</si>
  <si>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</si>
  <si>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</si>
  <si>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</si>
  <si>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</si>
  <si>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</si>
  <si>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</si>
  <si>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</si>
  <si>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</si>
  <si>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</si>
  <si>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</si>
  <si>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</si>
  <si>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</si>
  <si>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</si>
  <si>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</si>
  <si>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</si>
  <si>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</si>
  <si>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</si>
  <si>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</si>
  <si>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</si>
  <si>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</si>
  <si>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</si>
  <si>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</si>
  <si>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</si>
  <si>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</si>
  <si>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</si>
  <si>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</si>
  <si>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</si>
  <si>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</si>
  <si>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</si>
  <si>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</si>
  <si>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</si>
  <si>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</si>
  <si>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</si>
  <si>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</si>
  <si>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</si>
  <si>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</si>
  <si>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</si>
  <si>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</si>
  <si>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</si>
  <si>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</si>
  <si>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</si>
  <si>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</si>
  <si>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</si>
  <si>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</si>
  <si>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</si>
  <si>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</si>
  <si>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</si>
  <si>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</si>
  <si>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</si>
  <si>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</si>
  <si>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</si>
  <si>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</si>
  <si>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</si>
  <si>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</si>
  <si>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</si>
  <si>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</si>
  <si>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</si>
  <si>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</si>
  <si>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</si>
  <si>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</si>
  <si>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</si>
  <si>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</si>
  <si>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</si>
  <si>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</si>
  <si>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</si>
  <si>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</si>
  <si>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</si>
  <si>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</si>
  <si>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</si>
  <si>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</si>
  <si>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</si>
  <si>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</si>
  <si>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</si>
  <si>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</si>
  <si>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</si>
  <si>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</si>
  <si>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</si>
  <si>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</si>
  <si>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</si>
  <si>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</si>
  <si>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</si>
  <si>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</si>
  <si>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</si>
  <si>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</si>
  <si>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</si>
  <si>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</si>
  <si>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</si>
  <si>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</si>
  <si>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</si>
  <si>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</si>
  <si>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</si>
  <si>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</si>
  <si>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</si>
  <si>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</si>
  <si>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</si>
  <si>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</si>
  <si>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</si>
  <si>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</si>
  <si>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</si>
  <si>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</si>
  <si>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</si>
  <si>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</si>
  <si>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</si>
  <si>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</si>
  <si>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</si>
  <si>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</si>
  <si>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</si>
  <si>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</si>
  <si>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</si>
  <si>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</si>
  <si>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</si>
  <si>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</si>
  <si>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</si>
  <si>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</si>
  <si>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</si>
  <si>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</si>
  <si>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</si>
  <si>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</si>
  <si>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</si>
  <si>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</si>
  <si>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</si>
  <si>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</si>
  <si>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</si>
  <si>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</si>
  <si>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</si>
  <si>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</si>
  <si>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</si>
  <si>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</si>
  <si>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</si>
  <si>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</si>
  <si>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</si>
  <si>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</si>
  <si>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</si>
  <si>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</si>
  <si>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</si>
  <si>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</si>
  <si>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</si>
  <si>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</si>
  <si>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</si>
  <si>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</si>
  <si>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</si>
  <si>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</si>
  <si>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</si>
  <si>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</si>
  <si>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</si>
  <si>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</si>
  <si>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</si>
  <si>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</si>
  <si>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</si>
  <si>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</si>
  <si>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</si>
  <si>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</si>
  <si>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</si>
  <si>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</si>
  <si>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</si>
  <si>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</si>
  <si>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</si>
  <si>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</si>
  <si>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</si>
  <si>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</si>
  <si>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</si>
  <si>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</si>
  <si>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</si>
  <si>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</si>
  <si>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</si>
  <si>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</si>
  <si>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</si>
  <si>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</si>
  <si>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</si>
  <si>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</si>
  <si>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</si>
  <si>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</si>
  <si>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</si>
  <si>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</si>
  <si>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</si>
  <si>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</si>
  <si>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</si>
  <si>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</si>
  <si>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</si>
  <si>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</si>
  <si>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</si>
  <si>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</si>
  <si>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</si>
  <si>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</si>
  <si>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</si>
  <si>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</si>
  <si>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</si>
  <si>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</si>
  <si>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</si>
  <si>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</si>
  <si>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</si>
  <si>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</si>
  <si>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</si>
  <si>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</si>
  <si>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</si>
  <si>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</si>
  <si>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</si>
  <si>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</si>
  <si>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</si>
  <si>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</si>
  <si>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</si>
  <si>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</si>
  <si>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</si>
  <si>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</si>
  <si>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</si>
  <si>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</si>
  <si>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</si>
  <si>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</si>
  <si>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</si>
  <si>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</si>
  <si>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</si>
  <si>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</si>
  <si>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</si>
  <si>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</si>
  <si>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</si>
  <si>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</si>
  <si>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</si>
  <si>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</si>
  <si>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</si>
  <si>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</si>
  <si>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</si>
  <si>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</si>
  <si>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</si>
  <si>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</si>
  <si>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</si>
  <si>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</si>
  <si>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</si>
  <si>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</si>
  <si>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</si>
  <si>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</si>
  <si>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</si>
  <si>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</si>
  <si>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</si>
  <si>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</si>
  <si>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</si>
  <si>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</si>
  <si>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</si>
  <si>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</si>
  <si>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</si>
  <si>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</si>
  <si>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</si>
  <si>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</si>
  <si>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</si>
  <si>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</si>
  <si>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</si>
  <si>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</si>
  <si>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</si>
  <si>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</si>
  <si>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</si>
  <si>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</si>
  <si>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</si>
  <si>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</si>
  <si>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</si>
  <si>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</si>
  <si>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</si>
  <si>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</si>
  <si>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</si>
  <si>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</si>
  <si>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</si>
  <si>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</si>
  <si>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</si>
  <si>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</si>
  <si>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</si>
  <si>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</si>
  <si>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</si>
  <si>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</si>
  <si>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</si>
  <si>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</si>
  <si>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</si>
  <si>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</si>
  <si>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</si>
  <si>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</si>
  <si>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</si>
  <si>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</si>
  <si>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</si>
  <si>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</si>
  <si>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</si>
  <si>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</si>
  <si>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</si>
  <si>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</si>
  <si>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</si>
  <si>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</si>
  <si>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</si>
  <si>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</si>
  <si>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</si>
  <si>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</si>
  <si>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</si>
  <si>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</si>
  <si>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</si>
  <si>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</si>
  <si>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</si>
  <si>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</si>
  <si>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</si>
  <si>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</si>
  <si>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</si>
  <si>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</si>
  <si>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</si>
  <si>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</si>
  <si>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</si>
  <si>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</si>
  <si>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</si>
  <si>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</si>
  <si>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</si>
  <si>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</si>
  <si>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</si>
  <si>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</si>
  <si>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</si>
  <si>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</si>
  <si>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</si>
  <si>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</si>
  <si>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</si>
  <si>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</si>
  <si>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</si>
  <si>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</si>
  <si>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</si>
  <si>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</si>
  <si>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</si>
  <si>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</si>
  <si>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</si>
  <si>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</si>
  <si>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</si>
  <si>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</si>
  <si>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</si>
  <si>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</si>
  <si>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</si>
  <si>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</si>
  <si>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</si>
  <si>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</si>
  <si>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</si>
  <si>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</si>
  <si>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</si>
  <si>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</si>
  <si>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</si>
  <si>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</si>
  <si>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</si>
  <si>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</si>
  <si>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</si>
  <si>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</si>
  <si>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</si>
  <si>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</si>
  <si>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</si>
  <si>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</si>
  <si>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</si>
  <si>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</si>
  <si>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</si>
  <si>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</si>
  <si>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</si>
  <si>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</si>
  <si>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</si>
  <si>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</si>
  <si>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</si>
  <si>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</si>
  <si>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</si>
  <si>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</si>
  <si>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</si>
  <si>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</si>
  <si>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</si>
  <si>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</si>
  <si>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</si>
  <si>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</si>
  <si>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</si>
  <si>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</si>
  <si>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</si>
  <si>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</si>
  <si>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</si>
  <si>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</si>
  <si>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</si>
  <si>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</si>
  <si>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</si>
  <si>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</si>
  <si>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</si>
  <si>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</si>
  <si>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</si>
  <si>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</si>
  <si>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</si>
  <si>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</si>
  <si>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</si>
  <si>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</si>
  <si>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</si>
  <si>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</si>
  <si>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</si>
  <si>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</si>
  <si>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</si>
  <si>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</si>
  <si>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</si>
  <si>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</si>
  <si>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</si>
  <si>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</si>
  <si>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</si>
  <si>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</si>
  <si>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</si>
  <si>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</si>
  <si>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</si>
  <si>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</si>
  <si>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</si>
  <si>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</si>
  <si>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</si>
  <si>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</si>
  <si>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</si>
  <si>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</si>
  <si>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</si>
  <si>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</si>
  <si>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</si>
  <si>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</si>
  <si>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</si>
  <si>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</si>
  <si>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</si>
  <si>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</si>
  <si>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</si>
  <si>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</si>
  <si>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</si>
  <si>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</si>
  <si>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</si>
  <si>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</si>
  <si>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</si>
  <si>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</si>
  <si>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</si>
  <si>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</si>
  <si>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</si>
  <si>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</si>
  <si>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</si>
  <si>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</si>
  <si>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</si>
  <si>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</si>
  <si>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</si>
  <si>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</si>
  <si>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</si>
  <si>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</si>
  <si>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</si>
  <si>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</si>
  <si>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</si>
  <si>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</si>
  <si>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</si>
  <si>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</si>
  <si>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</si>
  <si>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</si>
  <si>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</si>
  <si>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</si>
  <si>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</si>
  <si>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</si>
  <si>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</si>
  <si>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</si>
  <si>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</si>
  <si>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</si>
  <si>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</si>
  <si>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</si>
  <si>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</si>
  <si>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</si>
  <si>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</si>
  <si>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</si>
  <si>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</si>
  <si>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</si>
  <si>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</si>
  <si>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</si>
  <si>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</si>
  <si>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</si>
  <si>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</si>
  <si>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</si>
  <si>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</si>
  <si>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</si>
  <si>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</si>
  <si>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</si>
  <si>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</si>
  <si>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</si>
  <si>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</si>
  <si>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</si>
  <si>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</si>
  <si>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</si>
  <si>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</si>
  <si>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</si>
  <si>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</si>
  <si>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</si>
  <si>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</si>
  <si>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</si>
  <si>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</si>
  <si>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</si>
  <si>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</si>
  <si>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</si>
  <si>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</si>
  <si>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</si>
  <si>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</si>
  <si>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</si>
  <si>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</si>
  <si>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</si>
  <si>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</si>
  <si>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</si>
  <si>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</si>
  <si>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</si>
  <si>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</si>
  <si>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</si>
  <si>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</si>
  <si>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</si>
  <si>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</si>
  <si>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</si>
  <si>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</si>
  <si>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</si>
  <si>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</si>
  <si>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</si>
  <si>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</si>
  <si>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</si>
  <si>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</si>
  <si>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</si>
  <si>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</si>
  <si>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</si>
  <si>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</si>
  <si>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</si>
  <si>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</si>
  <si>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</si>
  <si>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</si>
  <si>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</si>
  <si>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</si>
  <si>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</si>
  <si>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</si>
  <si>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</si>
  <si>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</si>
  <si>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</si>
  <si>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</si>
  <si>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</si>
  <si>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</si>
  <si>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</si>
  <si>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</si>
  <si>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</si>
  <si>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</si>
  <si>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</si>
  <si>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</si>
  <si>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</si>
  <si>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</si>
  <si>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</si>
  <si>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</si>
  <si>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</si>
  <si>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</si>
  <si>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</si>
  <si>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</si>
  <si>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</si>
  <si>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</si>
  <si>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</si>
  <si>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</si>
  <si>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</si>
  <si>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</si>
  <si>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</si>
  <si>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</si>
  <si>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</si>
  <si>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</si>
  <si>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</si>
  <si>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</si>
  <si>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</si>
  <si>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</si>
  <si>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</si>
  <si>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</si>
  <si>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</si>
  <si>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UNIVERSIDAD POLITECNICA DE JUVENTINO ROSAS</t>
  </si>
  <si>
    <t>Del 1 de Enero al 31 de Marzo de 2026</t>
  </si>
  <si>
    <t>(-) Movimientos de partidas (o rubros) que no afectan al efectivo</t>
  </si>
  <si>
    <t>Enajenaciones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</si>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</sst>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3" sqref="B2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591</v>
      </c>
      <c r="B1" s="162"/>
      <c r="C1" s="101" t="s">
        <v>494</v>
      </c>
      <c r="D1" s="102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3" t="s">
        <v>500</v>
      </c>
    </row>
    <row r="3" spans="1:4" ht="16.149999999999999" customHeight="1" x14ac:dyDescent="0.2">
      <c r="A3" s="165" t="s">
        <v>592</v>
      </c>
      <c r="B3" s="166"/>
      <c r="C3" s="10" t="s">
        <v>496</v>
      </c>
      <c r="D3" s="104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545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573</v>
      </c>
    </row>
    <row r="26" spans="1:2" x14ac:dyDescent="0.2">
      <c r="A26" s="35" t="s">
        <v>575</v>
      </c>
      <c r="B26" s="36" t="s">
        <v>576</v>
      </c>
    </row>
    <row r="27" spans="1:2" x14ac:dyDescent="0.2">
      <c r="A27" s="35" t="s">
        <v>574</v>
      </c>
      <c r="B27" s="36" t="s">
        <v>577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581</v>
      </c>
    </row>
    <row r="31" spans="1:2" x14ac:dyDescent="0.2">
      <c r="A31" s="35" t="s">
        <v>27</v>
      </c>
      <c r="B31" s="36" t="s">
        <v>582</v>
      </c>
    </row>
    <row r="32" spans="1:2" x14ac:dyDescent="0.2">
      <c r="A32" s="35" t="s">
        <v>38</v>
      </c>
      <c r="B32" s="36" t="s">
        <v>583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543</v>
      </c>
    </row>
    <row r="42" spans="1:2" x14ac:dyDescent="0.2">
      <c r="A42" s="4"/>
      <c r="B42" s="36" t="s">
        <v>544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82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591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592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547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3" t="s">
        <v>275</v>
      </c>
      <c r="E8" s="134" t="s">
        <v>585</v>
      </c>
    </row>
    <row r="9" spans="1:5" x14ac:dyDescent="0.2">
      <c r="A9" s="106">
        <v>4000</v>
      </c>
      <c r="B9" s="105" t="s">
        <v>545</v>
      </c>
      <c r="C9" s="135">
        <f>SUM(C10+C57+C69)</f>
        <v>14762232.910000002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6">
        <v>4100</v>
      </c>
      <c r="B10" s="105" t="s">
        <v>222</v>
      </c>
      <c r="C10" s="135">
        <f>SUM(C11+C21+C27+C30+C36+C39+C48)</f>
        <v>1964428.05</v>
      </c>
      <c r="D10" s="78"/>
      <c r="E10" s="39"/>
    </row>
    <row r="11" spans="1:5" x14ac:dyDescent="0.2">
      <c r="A11" s="106">
        <v>4110</v>
      </c>
      <c r="B11" s="105" t="s">
        <v>223</v>
      </c>
      <c r="C11" s="135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36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36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36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36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36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36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36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36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36">
        <v>0</v>
      </c>
      <c r="D20" s="78"/>
      <c r="E20" s="39"/>
    </row>
    <row r="21" spans="1:5" x14ac:dyDescent="0.2">
      <c r="A21" s="106">
        <v>4120</v>
      </c>
      <c r="B21" s="105" t="s">
        <v>232</v>
      </c>
      <c r="C21" s="135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36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36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36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36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36">
        <v>0</v>
      </c>
      <c r="D26" s="78"/>
      <c r="E26" s="39"/>
    </row>
    <row r="27" spans="1:5" x14ac:dyDescent="0.2">
      <c r="A27" s="106">
        <v>4130</v>
      </c>
      <c r="B27" s="105" t="s">
        <v>237</v>
      </c>
      <c r="C27" s="135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36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36">
        <v>0</v>
      </c>
      <c r="D29" s="78"/>
      <c r="E29" s="39"/>
    </row>
    <row r="30" spans="1:5" x14ac:dyDescent="0.2">
      <c r="A30" s="106">
        <v>4140</v>
      </c>
      <c r="B30" s="105" t="s">
        <v>239</v>
      </c>
      <c r="C30" s="135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36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36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36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36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36">
        <v>0</v>
      </c>
      <c r="D35" s="78"/>
      <c r="E35" s="39"/>
    </row>
    <row r="36" spans="1:5" x14ac:dyDescent="0.2">
      <c r="A36" s="106">
        <v>4150</v>
      </c>
      <c r="B36" s="105" t="s">
        <v>412</v>
      </c>
      <c r="C36" s="135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36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36">
        <v>0</v>
      </c>
      <c r="D38" s="78"/>
      <c r="E38" s="39"/>
    </row>
    <row r="39" spans="1:5" x14ac:dyDescent="0.2">
      <c r="A39" s="106">
        <v>4160</v>
      </c>
      <c r="B39" s="105" t="s">
        <v>414</v>
      </c>
      <c r="C39" s="135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36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36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36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36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36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36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36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36">
        <v>0</v>
      </c>
      <c r="D47" s="78"/>
      <c r="E47" s="39"/>
    </row>
    <row r="48" spans="1:5" x14ac:dyDescent="0.2">
      <c r="A48" s="106">
        <v>4170</v>
      </c>
      <c r="B48" s="105" t="s">
        <v>492</v>
      </c>
      <c r="C48" s="135">
        <f>SUM(C49:C56)</f>
        <v>1964428.05</v>
      </c>
      <c r="D48" s="78"/>
      <c r="E48" s="39"/>
    </row>
    <row r="49" spans="1:5" x14ac:dyDescent="0.2">
      <c r="A49" s="40">
        <v>4171</v>
      </c>
      <c r="B49" s="41" t="s">
        <v>416</v>
      </c>
      <c r="C49" s="136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36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36">
        <v>1964428.05</v>
      </c>
      <c r="D51" s="78"/>
      <c r="E51" s="39"/>
    </row>
    <row r="52" spans="1:5" ht="22.5" x14ac:dyDescent="0.2">
      <c r="A52" s="40">
        <v>4174</v>
      </c>
      <c r="B52" s="42" t="s">
        <v>419</v>
      </c>
      <c r="C52" s="136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36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36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36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36">
        <v>0</v>
      </c>
      <c r="D56" s="78"/>
      <c r="E56" s="39"/>
    </row>
    <row r="57" spans="1:5" ht="33.75" x14ac:dyDescent="0.2">
      <c r="A57" s="106">
        <v>4200</v>
      </c>
      <c r="B57" s="107" t="s">
        <v>424</v>
      </c>
      <c r="C57" s="135">
        <f>+C58+C64</f>
        <v>12711595.190000001</v>
      </c>
      <c r="D57" s="78"/>
      <c r="E57" s="39"/>
    </row>
    <row r="58" spans="1:5" ht="22.5" x14ac:dyDescent="0.2">
      <c r="A58" s="106">
        <v>4210</v>
      </c>
      <c r="B58" s="107" t="s">
        <v>425</v>
      </c>
      <c r="C58" s="135">
        <f>SUM(C59:C63)</f>
        <v>6549.39</v>
      </c>
      <c r="D58" s="78"/>
      <c r="E58" s="39"/>
    </row>
    <row r="59" spans="1:5" x14ac:dyDescent="0.2">
      <c r="A59" s="40">
        <v>4211</v>
      </c>
      <c r="B59" s="41" t="s">
        <v>251</v>
      </c>
      <c r="C59" s="136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36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36">
        <v>6549.39</v>
      </c>
      <c r="D61" s="78"/>
      <c r="E61" s="39"/>
    </row>
    <row r="62" spans="1:5" x14ac:dyDescent="0.2">
      <c r="A62" s="40">
        <v>4214</v>
      </c>
      <c r="B62" s="41" t="s">
        <v>426</v>
      </c>
      <c r="C62" s="136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36">
        <v>0</v>
      </c>
      <c r="D63" s="78"/>
      <c r="E63" s="39"/>
    </row>
    <row r="64" spans="1:5" x14ac:dyDescent="0.2">
      <c r="A64" s="106">
        <v>4220</v>
      </c>
      <c r="B64" s="105" t="s">
        <v>254</v>
      </c>
      <c r="C64" s="135">
        <f>SUM(C65:C68)</f>
        <v>12705045.800000001</v>
      </c>
      <c r="D64" s="78"/>
      <c r="E64" s="39"/>
    </row>
    <row r="65" spans="1:5" x14ac:dyDescent="0.2">
      <c r="A65" s="40">
        <v>4221</v>
      </c>
      <c r="B65" s="41" t="s">
        <v>255</v>
      </c>
      <c r="C65" s="136">
        <v>12705045.800000001</v>
      </c>
      <c r="D65" s="78"/>
      <c r="E65" s="39"/>
    </row>
    <row r="66" spans="1:5" x14ac:dyDescent="0.2">
      <c r="A66" s="40">
        <v>4223</v>
      </c>
      <c r="B66" s="41" t="s">
        <v>256</v>
      </c>
      <c r="C66" s="136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36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36">
        <v>0</v>
      </c>
      <c r="D68" s="78"/>
      <c r="E68" s="39"/>
    </row>
    <row r="69" spans="1:5" x14ac:dyDescent="0.2">
      <c r="A69" s="108">
        <v>4300</v>
      </c>
      <c r="B69" s="105" t="s">
        <v>259</v>
      </c>
      <c r="C69" s="135">
        <f>C70+C73+C79+C81+C83</f>
        <v>86209.67</v>
      </c>
      <c r="D69" s="41"/>
      <c r="E69" s="41"/>
    </row>
    <row r="70" spans="1:5" x14ac:dyDescent="0.2">
      <c r="A70" s="108">
        <v>4310</v>
      </c>
      <c r="B70" s="105" t="s">
        <v>260</v>
      </c>
      <c r="C70" s="135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6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6">
        <v>0</v>
      </c>
      <c r="D72" s="41"/>
      <c r="E72" s="41"/>
    </row>
    <row r="73" spans="1:5" x14ac:dyDescent="0.2">
      <c r="A73" s="108">
        <v>4320</v>
      </c>
      <c r="B73" s="105" t="s">
        <v>262</v>
      </c>
      <c r="C73" s="135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6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6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6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6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6">
        <v>0</v>
      </c>
      <c r="D78" s="41"/>
      <c r="E78" s="41"/>
    </row>
    <row r="79" spans="1:5" x14ac:dyDescent="0.2">
      <c r="A79" s="108">
        <v>4330</v>
      </c>
      <c r="B79" s="105" t="s">
        <v>268</v>
      </c>
      <c r="C79" s="135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6">
        <v>0</v>
      </c>
      <c r="D80" s="41"/>
      <c r="E80" s="41"/>
    </row>
    <row r="81" spans="1:5" x14ac:dyDescent="0.2">
      <c r="A81" s="108">
        <v>4340</v>
      </c>
      <c r="B81" s="105" t="s">
        <v>269</v>
      </c>
      <c r="C81" s="135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6">
        <v>0</v>
      </c>
      <c r="D82" s="41"/>
      <c r="E82" s="41"/>
    </row>
    <row r="83" spans="1:5" x14ac:dyDescent="0.2">
      <c r="A83" s="108">
        <v>4390</v>
      </c>
      <c r="B83" s="105" t="s">
        <v>270</v>
      </c>
      <c r="C83" s="135">
        <f>SUM(C84:C90)</f>
        <v>86209.67</v>
      </c>
      <c r="D83" s="41"/>
      <c r="E83" s="41"/>
    </row>
    <row r="84" spans="1:5" x14ac:dyDescent="0.2">
      <c r="A84" s="43">
        <v>4392</v>
      </c>
      <c r="B84" s="41" t="s">
        <v>271</v>
      </c>
      <c r="C84" s="136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6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6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6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6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6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6">
        <v>86209.67</v>
      </c>
      <c r="D90" s="41"/>
      <c r="E90" s="41"/>
    </row>
    <row r="91" spans="1:5" x14ac:dyDescent="0.2">
      <c r="A91" s="39"/>
      <c r="B91" s="39"/>
      <c r="C91" s="137"/>
      <c r="D91" s="39"/>
      <c r="E91" s="39"/>
    </row>
    <row r="92" spans="1:5" x14ac:dyDescent="0.2">
      <c r="A92" s="37" t="s">
        <v>546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585</v>
      </c>
    </row>
    <row r="94" spans="1:5" x14ac:dyDescent="0.2">
      <c r="A94" s="108">
        <v>5000</v>
      </c>
      <c r="B94" s="105" t="s">
        <v>276</v>
      </c>
      <c r="C94" s="135">
        <f>C95+C123+C156+C166+C181+C210</f>
        <v>14278495.18</v>
      </c>
      <c r="D94" s="109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8">
        <v>5100</v>
      </c>
      <c r="B95" s="105" t="s">
        <v>277</v>
      </c>
      <c r="C95" s="135">
        <f>C96+C103+C113</f>
        <v>12507328.32</v>
      </c>
      <c r="D95" s="109">
        <f>C95/$C$94</f>
        <v>0.87595563554338085</v>
      </c>
      <c r="E95" s="41"/>
    </row>
    <row r="96" spans="1:5" x14ac:dyDescent="0.2">
      <c r="A96" s="108">
        <v>5110</v>
      </c>
      <c r="B96" s="105" t="s">
        <v>278</v>
      </c>
      <c r="C96" s="135">
        <f>SUM(C97:C102)</f>
        <v>9391000.6500000004</v>
      </c>
      <c r="D96" s="109">
        <f t="shared" ref="D96:D159" si="0">C96/$C$94</f>
        <v>0.65770240712438999</v>
      </c>
      <c r="E96" s="41"/>
    </row>
    <row r="97" spans="1:5" x14ac:dyDescent="0.2">
      <c r="A97" s="43">
        <v>5111</v>
      </c>
      <c r="B97" s="41" t="s">
        <v>279</v>
      </c>
      <c r="C97" s="136">
        <v>6813027.5800000001</v>
      </c>
      <c r="D97" s="44">
        <f t="shared" si="0"/>
        <v>0.47715305388365165</v>
      </c>
      <c r="E97" s="41"/>
    </row>
    <row r="98" spans="1:5" x14ac:dyDescent="0.2">
      <c r="A98" s="43">
        <v>5112</v>
      </c>
      <c r="B98" s="41" t="s">
        <v>280</v>
      </c>
      <c r="C98" s="136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36">
        <v>30371.69</v>
      </c>
      <c r="D99" s="44">
        <f t="shared" si="0"/>
        <v>2.1270931997471178E-3</v>
      </c>
      <c r="E99" s="41"/>
    </row>
    <row r="100" spans="1:5" x14ac:dyDescent="0.2">
      <c r="A100" s="43">
        <v>5114</v>
      </c>
      <c r="B100" s="41" t="s">
        <v>282</v>
      </c>
      <c r="C100" s="136">
        <v>2061064.43</v>
      </c>
      <c r="D100" s="44">
        <f t="shared" si="0"/>
        <v>0.14434745426723603</v>
      </c>
      <c r="E100" s="41"/>
    </row>
    <row r="101" spans="1:5" x14ac:dyDescent="0.2">
      <c r="A101" s="43">
        <v>5115</v>
      </c>
      <c r="B101" s="41" t="s">
        <v>283</v>
      </c>
      <c r="C101" s="136">
        <v>486536.95</v>
      </c>
      <c r="D101" s="44">
        <f t="shared" si="0"/>
        <v>3.4074805773755219E-2</v>
      </c>
      <c r="E101" s="41"/>
    </row>
    <row r="102" spans="1:5" x14ac:dyDescent="0.2">
      <c r="A102" s="43">
        <v>5116</v>
      </c>
      <c r="B102" s="41" t="s">
        <v>284</v>
      </c>
      <c r="C102" s="136">
        <v>0</v>
      </c>
      <c r="D102" s="44">
        <f t="shared" si="0"/>
        <v>0</v>
      </c>
      <c r="E102" s="41"/>
    </row>
    <row r="103" spans="1:5" x14ac:dyDescent="0.2">
      <c r="A103" s="108">
        <v>5120</v>
      </c>
      <c r="B103" s="105" t="s">
        <v>285</v>
      </c>
      <c r="C103" s="135">
        <f>SUM(C104:C112)</f>
        <v>236461.07000000004</v>
      </c>
      <c r="D103" s="109">
        <f t="shared" si="0"/>
        <v>1.6560643612585513E-2</v>
      </c>
      <c r="E103" s="41"/>
    </row>
    <row r="104" spans="1:5" x14ac:dyDescent="0.2">
      <c r="A104" s="43">
        <v>5121</v>
      </c>
      <c r="B104" s="41" t="s">
        <v>286</v>
      </c>
      <c r="C104" s="136">
        <v>134090.82</v>
      </c>
      <c r="D104" s="44">
        <f t="shared" si="0"/>
        <v>9.3911030756113623E-3</v>
      </c>
      <c r="E104" s="41"/>
    </row>
    <row r="105" spans="1:5" x14ac:dyDescent="0.2">
      <c r="A105" s="43">
        <v>5122</v>
      </c>
      <c r="B105" s="41" t="s">
        <v>287</v>
      </c>
      <c r="C105" s="136">
        <v>32812.080000000002</v>
      </c>
      <c r="D105" s="44">
        <f t="shared" si="0"/>
        <v>2.2980068688162698E-3</v>
      </c>
      <c r="E105" s="41"/>
    </row>
    <row r="106" spans="1:5" x14ac:dyDescent="0.2">
      <c r="A106" s="43">
        <v>5123</v>
      </c>
      <c r="B106" s="41" t="s">
        <v>288</v>
      </c>
      <c r="C106" s="13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6">
        <v>6672</v>
      </c>
      <c r="D107" s="44">
        <f t="shared" si="0"/>
        <v>4.6727613210568037E-4</v>
      </c>
      <c r="E107" s="41"/>
    </row>
    <row r="108" spans="1:5" x14ac:dyDescent="0.2">
      <c r="A108" s="43">
        <v>5125</v>
      </c>
      <c r="B108" s="41" t="s">
        <v>290</v>
      </c>
      <c r="C108" s="136">
        <v>3682.19</v>
      </c>
      <c r="D108" s="44">
        <f t="shared" si="0"/>
        <v>2.5788361823714256E-4</v>
      </c>
      <c r="E108" s="41"/>
    </row>
    <row r="109" spans="1:5" x14ac:dyDescent="0.2">
      <c r="A109" s="43">
        <v>5126</v>
      </c>
      <c r="B109" s="41" t="s">
        <v>291</v>
      </c>
      <c r="C109" s="136">
        <v>50941.98</v>
      </c>
      <c r="D109" s="44">
        <f t="shared" si="0"/>
        <v>3.5677415132201631E-3</v>
      </c>
      <c r="E109" s="41"/>
    </row>
    <row r="110" spans="1:5" x14ac:dyDescent="0.2">
      <c r="A110" s="43">
        <v>5127</v>
      </c>
      <c r="B110" s="41" t="s">
        <v>292</v>
      </c>
      <c r="C110" s="136">
        <v>2784</v>
      </c>
      <c r="D110" s="44">
        <f t="shared" si="0"/>
        <v>1.949785299433774E-4</v>
      </c>
      <c r="E110" s="41"/>
    </row>
    <row r="111" spans="1:5" x14ac:dyDescent="0.2">
      <c r="A111" s="43">
        <v>5128</v>
      </c>
      <c r="B111" s="41" t="s">
        <v>293</v>
      </c>
      <c r="C111" s="13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6">
        <v>5478</v>
      </c>
      <c r="D112" s="44">
        <f t="shared" si="0"/>
        <v>3.8365387465151633E-4</v>
      </c>
      <c r="E112" s="41"/>
    </row>
    <row r="113" spans="1:5" x14ac:dyDescent="0.2">
      <c r="A113" s="108">
        <v>5130</v>
      </c>
      <c r="B113" s="105" t="s">
        <v>295</v>
      </c>
      <c r="C113" s="135">
        <f>SUM(C114:C122)</f>
        <v>2879866.6</v>
      </c>
      <c r="D113" s="109">
        <f t="shared" si="0"/>
        <v>0.20169258480640537</v>
      </c>
      <c r="E113" s="41"/>
    </row>
    <row r="114" spans="1:5" x14ac:dyDescent="0.2">
      <c r="A114" s="43">
        <v>5131</v>
      </c>
      <c r="B114" s="41" t="s">
        <v>296</v>
      </c>
      <c r="C114" s="136">
        <v>268399.01</v>
      </c>
      <c r="D114" s="44">
        <f t="shared" si="0"/>
        <v>1.8797429744273654E-2</v>
      </c>
      <c r="E114" s="41"/>
    </row>
    <row r="115" spans="1:5" x14ac:dyDescent="0.2">
      <c r="A115" s="43">
        <v>5132</v>
      </c>
      <c r="B115" s="41" t="s">
        <v>297</v>
      </c>
      <c r="C115" s="136">
        <v>54153.85</v>
      </c>
      <c r="D115" s="44">
        <f t="shared" si="0"/>
        <v>3.7926860861257788E-3</v>
      </c>
      <c r="E115" s="41"/>
    </row>
    <row r="116" spans="1:5" x14ac:dyDescent="0.2">
      <c r="A116" s="43">
        <v>5133</v>
      </c>
      <c r="B116" s="41" t="s">
        <v>298</v>
      </c>
      <c r="C116" s="136">
        <v>688497.78</v>
      </c>
      <c r="D116" s="44">
        <f t="shared" si="0"/>
        <v>4.8219211571005345E-2</v>
      </c>
      <c r="E116" s="41"/>
    </row>
    <row r="117" spans="1:5" x14ac:dyDescent="0.2">
      <c r="A117" s="43">
        <v>5134</v>
      </c>
      <c r="B117" s="41" t="s">
        <v>299</v>
      </c>
      <c r="C117" s="136">
        <v>53118.28</v>
      </c>
      <c r="D117" s="44">
        <f t="shared" si="0"/>
        <v>3.7201595357473798E-3</v>
      </c>
      <c r="E117" s="41"/>
    </row>
    <row r="118" spans="1:5" x14ac:dyDescent="0.2">
      <c r="A118" s="43">
        <v>5135</v>
      </c>
      <c r="B118" s="41" t="s">
        <v>300</v>
      </c>
      <c r="C118" s="136">
        <v>1562740.37</v>
      </c>
      <c r="D118" s="44">
        <f t="shared" si="0"/>
        <v>0.10944713362994601</v>
      </c>
      <c r="E118" s="41"/>
    </row>
    <row r="119" spans="1:5" x14ac:dyDescent="0.2">
      <c r="A119" s="43">
        <v>5136</v>
      </c>
      <c r="B119" s="41" t="s">
        <v>301</v>
      </c>
      <c r="C119" s="136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36">
        <v>22604.31</v>
      </c>
      <c r="D120" s="44">
        <f t="shared" si="0"/>
        <v>1.583101700497265E-3</v>
      </c>
      <c r="E120" s="41"/>
    </row>
    <row r="121" spans="1:5" x14ac:dyDescent="0.2">
      <c r="A121" s="43">
        <v>5138</v>
      </c>
      <c r="B121" s="41" t="s">
        <v>303</v>
      </c>
      <c r="C121" s="136">
        <v>16439</v>
      </c>
      <c r="D121" s="44">
        <f t="shared" si="0"/>
        <v>1.1513118009120623E-3</v>
      </c>
      <c r="E121" s="41"/>
    </row>
    <row r="122" spans="1:5" x14ac:dyDescent="0.2">
      <c r="A122" s="43">
        <v>5139</v>
      </c>
      <c r="B122" s="41" t="s">
        <v>304</v>
      </c>
      <c r="C122" s="136">
        <v>213914</v>
      </c>
      <c r="D122" s="44">
        <f t="shared" si="0"/>
        <v>1.4981550737897857E-2</v>
      </c>
      <c r="E122" s="41"/>
    </row>
    <row r="123" spans="1:5" x14ac:dyDescent="0.2">
      <c r="A123" s="108">
        <v>5200</v>
      </c>
      <c r="B123" s="105" t="s">
        <v>305</v>
      </c>
      <c r="C123" s="135">
        <f>C124+C127+C130+C133+C138+C142+C145+C147+C153</f>
        <v>172400.43</v>
      </c>
      <c r="D123" s="109">
        <f t="shared" si="0"/>
        <v>1.2074131610275193E-2</v>
      </c>
      <c r="E123" s="41"/>
    </row>
    <row r="124" spans="1:5" x14ac:dyDescent="0.2">
      <c r="A124" s="108">
        <v>5210</v>
      </c>
      <c r="B124" s="105" t="s">
        <v>306</v>
      </c>
      <c r="C124" s="135">
        <f>SUM(C125:C126)</f>
        <v>0</v>
      </c>
      <c r="D124" s="109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6">
        <v>0</v>
      </c>
      <c r="D126" s="44">
        <f t="shared" si="0"/>
        <v>0</v>
      </c>
      <c r="E126" s="41"/>
    </row>
    <row r="127" spans="1:5" x14ac:dyDescent="0.2">
      <c r="A127" s="108">
        <v>5220</v>
      </c>
      <c r="B127" s="105" t="s">
        <v>309</v>
      </c>
      <c r="C127" s="135">
        <f>SUM(C128:C129)</f>
        <v>0</v>
      </c>
      <c r="D127" s="109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6">
        <v>0</v>
      </c>
      <c r="D129" s="44">
        <f t="shared" si="0"/>
        <v>0</v>
      </c>
      <c r="E129" s="41"/>
    </row>
    <row r="130" spans="1:5" x14ac:dyDescent="0.2">
      <c r="A130" s="108">
        <v>5230</v>
      </c>
      <c r="B130" s="105" t="s">
        <v>256</v>
      </c>
      <c r="C130" s="135">
        <f>SUM(C131:C132)</f>
        <v>0</v>
      </c>
      <c r="D130" s="109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6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6">
        <v>0</v>
      </c>
      <c r="D132" s="44">
        <f t="shared" si="0"/>
        <v>0</v>
      </c>
      <c r="E132" s="41"/>
    </row>
    <row r="133" spans="1:5" x14ac:dyDescent="0.2">
      <c r="A133" s="108">
        <v>5240</v>
      </c>
      <c r="B133" s="105" t="s">
        <v>257</v>
      </c>
      <c r="C133" s="135">
        <f>SUM(C134:C137)</f>
        <v>172400.43</v>
      </c>
      <c r="D133" s="109">
        <f t="shared" si="0"/>
        <v>1.2074131610275193E-2</v>
      </c>
      <c r="E133" s="41"/>
    </row>
    <row r="134" spans="1:5" x14ac:dyDescent="0.2">
      <c r="A134" s="43">
        <v>5241</v>
      </c>
      <c r="B134" s="41" t="s">
        <v>314</v>
      </c>
      <c r="C134" s="136">
        <v>4517.1000000000004</v>
      </c>
      <c r="D134" s="44">
        <f t="shared" si="0"/>
        <v>3.1635686695662005E-4</v>
      </c>
      <c r="E134" s="41"/>
    </row>
    <row r="135" spans="1:5" x14ac:dyDescent="0.2">
      <c r="A135" s="43">
        <v>5242</v>
      </c>
      <c r="B135" s="41" t="s">
        <v>315</v>
      </c>
      <c r="C135" s="136">
        <v>105383.33</v>
      </c>
      <c r="D135" s="44">
        <f t="shared" si="0"/>
        <v>7.3805627744029535E-3</v>
      </c>
      <c r="E135" s="41"/>
    </row>
    <row r="136" spans="1:5" x14ac:dyDescent="0.2">
      <c r="A136" s="43">
        <v>5243</v>
      </c>
      <c r="B136" s="41" t="s">
        <v>316</v>
      </c>
      <c r="C136" s="136">
        <v>62500</v>
      </c>
      <c r="D136" s="44">
        <f t="shared" si="0"/>
        <v>4.3772119689156211E-3</v>
      </c>
      <c r="E136" s="41"/>
    </row>
    <row r="137" spans="1:5" x14ac:dyDescent="0.2">
      <c r="A137" s="43">
        <v>5244</v>
      </c>
      <c r="B137" s="41" t="s">
        <v>317</v>
      </c>
      <c r="C137" s="136">
        <v>0</v>
      </c>
      <c r="D137" s="44">
        <f t="shared" si="0"/>
        <v>0</v>
      </c>
      <c r="E137" s="41"/>
    </row>
    <row r="138" spans="1:5" x14ac:dyDescent="0.2">
      <c r="A138" s="108">
        <v>5250</v>
      </c>
      <c r="B138" s="105" t="s">
        <v>258</v>
      </c>
      <c r="C138" s="135">
        <f>SUM(C139:C141)</f>
        <v>0</v>
      </c>
      <c r="D138" s="109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6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6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6">
        <v>0</v>
      </c>
      <c r="D141" s="44">
        <f t="shared" si="0"/>
        <v>0</v>
      </c>
      <c r="E141" s="41"/>
    </row>
    <row r="142" spans="1:5" x14ac:dyDescent="0.2">
      <c r="A142" s="108">
        <v>5260</v>
      </c>
      <c r="B142" s="105" t="s">
        <v>321</v>
      </c>
      <c r="C142" s="135">
        <f>SUM(C143:C144)</f>
        <v>0</v>
      </c>
      <c r="D142" s="109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6">
        <v>0</v>
      </c>
      <c r="D144" s="44">
        <f t="shared" si="0"/>
        <v>0</v>
      </c>
      <c r="E144" s="41"/>
    </row>
    <row r="145" spans="1:5" x14ac:dyDescent="0.2">
      <c r="A145" s="108">
        <v>5270</v>
      </c>
      <c r="B145" s="105" t="s">
        <v>324</v>
      </c>
      <c r="C145" s="135">
        <f>SUM(C146)</f>
        <v>0</v>
      </c>
      <c r="D145" s="109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6">
        <v>0</v>
      </c>
      <c r="D146" s="44">
        <f t="shared" si="0"/>
        <v>0</v>
      </c>
      <c r="E146" s="41"/>
    </row>
    <row r="147" spans="1:5" x14ac:dyDescent="0.2">
      <c r="A147" s="108">
        <v>5280</v>
      </c>
      <c r="B147" s="105" t="s">
        <v>326</v>
      </c>
      <c r="C147" s="135">
        <f>SUM(C148:C152)</f>
        <v>0</v>
      </c>
      <c r="D147" s="109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6">
        <v>0</v>
      </c>
      <c r="D152" s="44">
        <f t="shared" si="0"/>
        <v>0</v>
      </c>
      <c r="E152" s="41"/>
    </row>
    <row r="153" spans="1:5" x14ac:dyDescent="0.2">
      <c r="A153" s="108">
        <v>5290</v>
      </c>
      <c r="B153" s="105" t="s">
        <v>332</v>
      </c>
      <c r="C153" s="135">
        <f>SUM(C154:C155)</f>
        <v>0</v>
      </c>
      <c r="D153" s="109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6">
        <v>0</v>
      </c>
      <c r="D155" s="44">
        <f t="shared" si="0"/>
        <v>0</v>
      </c>
      <c r="E155" s="41"/>
    </row>
    <row r="156" spans="1:5" x14ac:dyDescent="0.2">
      <c r="A156" s="108">
        <v>5300</v>
      </c>
      <c r="B156" s="105" t="s">
        <v>335</v>
      </c>
      <c r="C156" s="135">
        <f>C157+C160+C163</f>
        <v>0</v>
      </c>
      <c r="D156" s="109">
        <f t="shared" si="0"/>
        <v>0</v>
      </c>
      <c r="E156" s="41"/>
    </row>
    <row r="157" spans="1:5" x14ac:dyDescent="0.2">
      <c r="A157" s="108">
        <v>5310</v>
      </c>
      <c r="B157" s="105" t="s">
        <v>251</v>
      </c>
      <c r="C157" s="135">
        <f>C158+C159</f>
        <v>0</v>
      </c>
      <c r="D157" s="109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6">
        <v>0</v>
      </c>
      <c r="D159" s="44">
        <f t="shared" si="0"/>
        <v>0</v>
      </c>
      <c r="E159" s="41"/>
    </row>
    <row r="160" spans="1:5" x14ac:dyDescent="0.2">
      <c r="A160" s="108">
        <v>5320</v>
      </c>
      <c r="B160" s="105" t="s">
        <v>252</v>
      </c>
      <c r="C160" s="135">
        <f>SUM(C161:C162)</f>
        <v>0</v>
      </c>
      <c r="D160" s="10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6">
        <v>0</v>
      </c>
      <c r="D162" s="44">
        <f t="shared" si="1"/>
        <v>0</v>
      </c>
      <c r="E162" s="41"/>
    </row>
    <row r="163" spans="1:5" x14ac:dyDescent="0.2">
      <c r="A163" s="108">
        <v>5330</v>
      </c>
      <c r="B163" s="105" t="s">
        <v>253</v>
      </c>
      <c r="C163" s="135">
        <f>SUM(C164:C165)</f>
        <v>0</v>
      </c>
      <c r="D163" s="109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6">
        <v>0</v>
      </c>
      <c r="D165" s="44">
        <f t="shared" si="1"/>
        <v>0</v>
      </c>
      <c r="E165" s="41"/>
    </row>
    <row r="166" spans="1:5" x14ac:dyDescent="0.2">
      <c r="A166" s="108">
        <v>5400</v>
      </c>
      <c r="B166" s="105" t="s">
        <v>342</v>
      </c>
      <c r="C166" s="135">
        <f>C167+C170+C173+C176+C178</f>
        <v>0</v>
      </c>
      <c r="D166" s="109">
        <f t="shared" si="1"/>
        <v>0</v>
      </c>
      <c r="E166" s="41"/>
    </row>
    <row r="167" spans="1:5" x14ac:dyDescent="0.2">
      <c r="A167" s="108">
        <v>5410</v>
      </c>
      <c r="B167" s="105" t="s">
        <v>343</v>
      </c>
      <c r="C167" s="135">
        <f>SUM(C168:C169)</f>
        <v>0</v>
      </c>
      <c r="D167" s="109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6">
        <v>0</v>
      </c>
      <c r="D169" s="44">
        <f t="shared" si="1"/>
        <v>0</v>
      </c>
      <c r="E169" s="41"/>
    </row>
    <row r="170" spans="1:5" x14ac:dyDescent="0.2">
      <c r="A170" s="108">
        <v>5420</v>
      </c>
      <c r="B170" s="105" t="s">
        <v>346</v>
      </c>
      <c r="C170" s="135">
        <f>SUM(C171:C172)</f>
        <v>0</v>
      </c>
      <c r="D170" s="109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6">
        <v>0</v>
      </c>
      <c r="D172" s="44">
        <f t="shared" si="1"/>
        <v>0</v>
      </c>
      <c r="E172" s="41"/>
    </row>
    <row r="173" spans="1:5" x14ac:dyDescent="0.2">
      <c r="A173" s="108">
        <v>5430</v>
      </c>
      <c r="B173" s="105" t="s">
        <v>349</v>
      </c>
      <c r="C173" s="135">
        <f>SUM(C174:C175)</f>
        <v>0</v>
      </c>
      <c r="D173" s="109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6">
        <v>0</v>
      </c>
      <c r="D175" s="44">
        <f t="shared" si="1"/>
        <v>0</v>
      </c>
      <c r="E175" s="41"/>
    </row>
    <row r="176" spans="1:5" x14ac:dyDescent="0.2">
      <c r="A176" s="108">
        <v>5440</v>
      </c>
      <c r="B176" s="105" t="s">
        <v>352</v>
      </c>
      <c r="C176" s="135">
        <f>SUM(C177)</f>
        <v>0</v>
      </c>
      <c r="D176" s="109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6">
        <v>0</v>
      </c>
      <c r="D177" s="44">
        <f t="shared" si="1"/>
        <v>0</v>
      </c>
      <c r="E177" s="41"/>
    </row>
    <row r="178" spans="1:5" x14ac:dyDescent="0.2">
      <c r="A178" s="108">
        <v>5450</v>
      </c>
      <c r="B178" s="105" t="s">
        <v>353</v>
      </c>
      <c r="C178" s="135">
        <f>SUM(C179:C180)</f>
        <v>0</v>
      </c>
      <c r="D178" s="109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6">
        <v>0</v>
      </c>
      <c r="D180" s="44">
        <f t="shared" si="1"/>
        <v>0</v>
      </c>
      <c r="E180" s="41"/>
    </row>
    <row r="181" spans="1:5" x14ac:dyDescent="0.2">
      <c r="A181" s="108">
        <v>5500</v>
      </c>
      <c r="B181" s="105" t="s">
        <v>356</v>
      </c>
      <c r="C181" s="135">
        <f>C182+C191+C194+C200</f>
        <v>1598766.4300000002</v>
      </c>
      <c r="D181" s="109">
        <f t="shared" si="1"/>
        <v>0.11197023284634398</v>
      </c>
      <c r="E181" s="41"/>
    </row>
    <row r="182" spans="1:5" x14ac:dyDescent="0.2">
      <c r="A182" s="108">
        <v>5510</v>
      </c>
      <c r="B182" s="105" t="s">
        <v>357</v>
      </c>
      <c r="C182" s="135">
        <f>SUM(C183:C190)</f>
        <v>1598766.4300000002</v>
      </c>
      <c r="D182" s="109">
        <f t="shared" si="1"/>
        <v>0.11197023284634398</v>
      </c>
      <c r="E182" s="41"/>
    </row>
    <row r="183" spans="1:5" x14ac:dyDescent="0.2">
      <c r="A183" s="43">
        <v>5511</v>
      </c>
      <c r="B183" s="41" t="s">
        <v>358</v>
      </c>
      <c r="C183" s="13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6">
        <v>926491.04</v>
      </c>
      <c r="D185" s="44">
        <f t="shared" si="1"/>
        <v>6.4887162710097299E-2</v>
      </c>
      <c r="E185" s="41"/>
    </row>
    <row r="186" spans="1:5" x14ac:dyDescent="0.2">
      <c r="A186" s="43">
        <v>5514</v>
      </c>
      <c r="B186" s="41" t="s">
        <v>361</v>
      </c>
      <c r="C186" s="13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6">
        <v>666912.57999999996</v>
      </c>
      <c r="D187" s="44">
        <f t="shared" si="1"/>
        <v>4.6707483638342338E-2</v>
      </c>
      <c r="E187" s="41"/>
    </row>
    <row r="188" spans="1:5" x14ac:dyDescent="0.2">
      <c r="A188" s="43">
        <v>5516</v>
      </c>
      <c r="B188" s="41" t="s">
        <v>363</v>
      </c>
      <c r="C188" s="13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6">
        <v>5362.81</v>
      </c>
      <c r="D190" s="44">
        <f t="shared" si="1"/>
        <v>3.7558649790432613E-4</v>
      </c>
      <c r="E190" s="41"/>
    </row>
    <row r="191" spans="1:5" x14ac:dyDescent="0.2">
      <c r="A191" s="108">
        <v>5520</v>
      </c>
      <c r="B191" s="105" t="s">
        <v>40</v>
      </c>
      <c r="C191" s="135">
        <f>SUM(C192:C193)</f>
        <v>0</v>
      </c>
      <c r="D191" s="109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6">
        <v>0</v>
      </c>
      <c r="D193" s="44">
        <f t="shared" si="1"/>
        <v>0</v>
      </c>
      <c r="E193" s="41"/>
    </row>
    <row r="194" spans="1:5" x14ac:dyDescent="0.2">
      <c r="A194" s="108">
        <v>5530</v>
      </c>
      <c r="B194" s="105" t="s">
        <v>367</v>
      </c>
      <c r="C194" s="135">
        <f>SUM(C195:C199)</f>
        <v>0</v>
      </c>
      <c r="D194" s="109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6">
        <v>0</v>
      </c>
      <c r="D199" s="44">
        <f t="shared" si="1"/>
        <v>0</v>
      </c>
      <c r="E199" s="41"/>
    </row>
    <row r="200" spans="1:5" x14ac:dyDescent="0.2">
      <c r="A200" s="108">
        <v>5590</v>
      </c>
      <c r="B200" s="105" t="s">
        <v>373</v>
      </c>
      <c r="C200" s="135">
        <f>SUM(C201:C209)</f>
        <v>0</v>
      </c>
      <c r="D200" s="109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6">
        <v>0</v>
      </c>
      <c r="D209" s="44">
        <f t="shared" si="1"/>
        <v>0</v>
      </c>
      <c r="E209" s="41"/>
    </row>
    <row r="210" spans="1:5" x14ac:dyDescent="0.2">
      <c r="A210" s="108">
        <v>5600</v>
      </c>
      <c r="B210" s="105" t="s">
        <v>39</v>
      </c>
      <c r="C210" s="135">
        <f>C211</f>
        <v>0</v>
      </c>
      <c r="D210" s="109">
        <f t="shared" si="1"/>
        <v>0</v>
      </c>
      <c r="E210" s="41"/>
    </row>
    <row r="211" spans="1:5" x14ac:dyDescent="0.2">
      <c r="A211" s="108">
        <v>5610</v>
      </c>
      <c r="B211" s="105" t="s">
        <v>381</v>
      </c>
      <c r="C211" s="135">
        <f>C212</f>
        <v>0</v>
      </c>
      <c r="D211" s="109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6">
        <v>0</v>
      </c>
      <c r="D212" s="44">
        <f t="shared" si="1"/>
        <v>0</v>
      </c>
      <c r="E212" s="41"/>
    </row>
    <row r="213" spans="1:5" x14ac:dyDescent="0.2">
      <c r="C213" s="138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2"/>
  <sheetViews>
    <sheetView topLeftCell="A71" zoomScaleNormal="100" workbookViewId="0">
      <selection activeCell="A108" sqref="A10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591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592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8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38">
        <v>0</v>
      </c>
    </row>
    <row r="11" spans="1:8" x14ac:dyDescent="0.2">
      <c r="A11" s="16">
        <v>1121</v>
      </c>
      <c r="B11" s="14" t="s">
        <v>118</v>
      </c>
      <c r="C11" s="138">
        <v>0</v>
      </c>
    </row>
    <row r="12" spans="1:8" x14ac:dyDescent="0.2">
      <c r="C12" s="138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8">
        <v>0</v>
      </c>
      <c r="D15" s="138">
        <v>0</v>
      </c>
      <c r="E15" s="138">
        <v>52.28</v>
      </c>
      <c r="F15" s="138">
        <v>52.28</v>
      </c>
      <c r="G15" s="138">
        <v>52.28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</row>
    <row r="17" spans="1:8" x14ac:dyDescent="0.2">
      <c r="C17" s="138"/>
      <c r="D17" s="138"/>
      <c r="E17" s="138"/>
      <c r="F17" s="138"/>
      <c r="G17" s="138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8">
        <v>10252.98</v>
      </c>
      <c r="D20" s="138">
        <v>10252.98</v>
      </c>
      <c r="E20" s="138">
        <v>0</v>
      </c>
      <c r="F20" s="138">
        <v>0</v>
      </c>
      <c r="G20" s="13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</row>
    <row r="22" spans="1:8" x14ac:dyDescent="0.2">
      <c r="A22" s="16">
        <v>1126</v>
      </c>
      <c r="B22" s="14" t="s">
        <v>481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8" x14ac:dyDescent="0.2">
      <c r="A23" s="16">
        <v>1129</v>
      </c>
      <c r="B23" s="14" t="s">
        <v>482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</row>
    <row r="24" spans="1:8" x14ac:dyDescent="0.2">
      <c r="A24" s="16">
        <v>1131</v>
      </c>
      <c r="B24" s="14" t="s">
        <v>129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</row>
    <row r="25" spans="1:8" x14ac:dyDescent="0.2">
      <c r="A25" s="16">
        <v>1132</v>
      </c>
      <c r="B25" s="14" t="s">
        <v>130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8" x14ac:dyDescent="0.2">
      <c r="A26" s="16">
        <v>1133</v>
      </c>
      <c r="B26" s="14" t="s">
        <v>131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8" x14ac:dyDescent="0.2">
      <c r="A27" s="16">
        <v>1134</v>
      </c>
      <c r="B27" s="14" t="s">
        <v>132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</row>
    <row r="28" spans="1:8" x14ac:dyDescent="0.2">
      <c r="A28" s="16">
        <v>1139</v>
      </c>
      <c r="B28" s="14" t="s">
        <v>133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8">
        <v>0</v>
      </c>
    </row>
    <row r="34" spans="1:8" x14ac:dyDescent="0.2">
      <c r="A34" s="16">
        <v>1142</v>
      </c>
      <c r="B34" s="14" t="s">
        <v>137</v>
      </c>
      <c r="C34" s="138">
        <v>0</v>
      </c>
    </row>
    <row r="35" spans="1:8" x14ac:dyDescent="0.2">
      <c r="A35" s="16">
        <v>1143</v>
      </c>
      <c r="B35" s="14" t="s">
        <v>138</v>
      </c>
      <c r="C35" s="138">
        <v>0</v>
      </c>
    </row>
    <row r="36" spans="1:8" x14ac:dyDescent="0.2">
      <c r="A36" s="16">
        <v>1144</v>
      </c>
      <c r="B36" s="14" t="s">
        <v>139</v>
      </c>
      <c r="C36" s="138">
        <v>0</v>
      </c>
    </row>
    <row r="37" spans="1:8" x14ac:dyDescent="0.2">
      <c r="A37" s="16">
        <v>1145</v>
      </c>
      <c r="B37" s="14" t="s">
        <v>140</v>
      </c>
      <c r="C37" s="13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8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3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548</v>
      </c>
      <c r="C51" s="138">
        <v>0</v>
      </c>
    </row>
    <row r="52" spans="1:10" x14ac:dyDescent="0.2">
      <c r="A52" s="16">
        <v>1214</v>
      </c>
      <c r="B52" s="14" t="s">
        <v>146</v>
      </c>
      <c r="C52" s="138">
        <v>0</v>
      </c>
    </row>
    <row r="53" spans="1:10" x14ac:dyDescent="0.2">
      <c r="C53" s="138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549</v>
      </c>
      <c r="G55" s="15" t="s">
        <v>550</v>
      </c>
      <c r="H55" s="15" t="s">
        <v>99</v>
      </c>
      <c r="I55" s="15" t="s">
        <v>551</v>
      </c>
      <c r="J55" s="15" t="s">
        <v>126</v>
      </c>
    </row>
    <row r="56" spans="1:10" x14ac:dyDescent="0.2">
      <c r="A56" s="16">
        <v>1230</v>
      </c>
      <c r="B56" s="14" t="s">
        <v>148</v>
      </c>
      <c r="C56" s="138">
        <f>SUM(C57:C63)</f>
        <v>128142914.2</v>
      </c>
      <c r="D56" s="138">
        <f>SUM(D57:D63)</f>
        <v>926491.04</v>
      </c>
      <c r="E56" s="138">
        <f>SUM(E57:E63)</f>
        <v>31276923.710000001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8">
        <v>0</v>
      </c>
      <c r="D57" s="139"/>
      <c r="E57" s="139"/>
    </row>
    <row r="58" spans="1:10" x14ac:dyDescent="0.2">
      <c r="A58" s="16">
        <v>1232</v>
      </c>
      <c r="B58" s="14" t="s">
        <v>150</v>
      </c>
      <c r="C58" s="138">
        <v>0</v>
      </c>
      <c r="D58" s="138">
        <v>0</v>
      </c>
      <c r="E58" s="138">
        <v>0</v>
      </c>
    </row>
    <row r="59" spans="1:10" x14ac:dyDescent="0.2">
      <c r="A59" s="16">
        <v>1233</v>
      </c>
      <c r="B59" s="14" t="s">
        <v>151</v>
      </c>
      <c r="C59" s="138">
        <v>128142914.2</v>
      </c>
      <c r="D59" s="138">
        <v>926491.04</v>
      </c>
      <c r="E59" s="138">
        <v>31276923.710000001</v>
      </c>
    </row>
    <row r="60" spans="1:10" x14ac:dyDescent="0.2">
      <c r="A60" s="16">
        <v>1234</v>
      </c>
      <c r="B60" s="14" t="s">
        <v>152</v>
      </c>
      <c r="C60" s="138">
        <v>0</v>
      </c>
      <c r="D60" s="138">
        <v>0</v>
      </c>
      <c r="E60" s="138">
        <v>0</v>
      </c>
    </row>
    <row r="61" spans="1:10" x14ac:dyDescent="0.2">
      <c r="A61" s="16">
        <v>1235</v>
      </c>
      <c r="B61" s="14" t="s">
        <v>153</v>
      </c>
      <c r="C61" s="138">
        <v>0</v>
      </c>
      <c r="D61" s="138">
        <v>0</v>
      </c>
      <c r="E61" s="138">
        <v>0</v>
      </c>
    </row>
    <row r="62" spans="1:10" x14ac:dyDescent="0.2">
      <c r="A62" s="16">
        <v>1236</v>
      </c>
      <c r="B62" s="14" t="s">
        <v>154</v>
      </c>
      <c r="C62" s="138">
        <v>0</v>
      </c>
      <c r="D62" s="138">
        <v>0</v>
      </c>
      <c r="E62" s="138">
        <v>0</v>
      </c>
    </row>
    <row r="63" spans="1:10" x14ac:dyDescent="0.2">
      <c r="A63" s="16">
        <v>1239</v>
      </c>
      <c r="B63" s="14" t="s">
        <v>155</v>
      </c>
      <c r="C63" s="138">
        <v>0</v>
      </c>
      <c r="D63" s="138">
        <v>0</v>
      </c>
      <c r="E63" s="138">
        <v>0</v>
      </c>
    </row>
    <row r="64" spans="1:10" x14ac:dyDescent="0.2">
      <c r="A64" s="16">
        <v>1240</v>
      </c>
      <c r="B64" s="14" t="s">
        <v>156</v>
      </c>
      <c r="C64" s="138">
        <f>SUM(C65:C72)</f>
        <v>63152101.990000002</v>
      </c>
      <c r="D64" s="138">
        <f t="shared" ref="D64:E64" si="0">SUM(D65:D72)</f>
        <v>666912.58000000007</v>
      </c>
      <c r="E64" s="138">
        <f t="shared" si="0"/>
        <v>46606489.700000003</v>
      </c>
    </row>
    <row r="65" spans="1:9" x14ac:dyDescent="0.2">
      <c r="A65" s="16">
        <v>1241</v>
      </c>
      <c r="B65" s="14" t="s">
        <v>157</v>
      </c>
      <c r="C65" s="138">
        <v>26313034.25</v>
      </c>
      <c r="D65" s="138">
        <v>217609.87</v>
      </c>
      <c r="E65" s="138">
        <v>22863940.359999999</v>
      </c>
    </row>
    <row r="66" spans="1:9" x14ac:dyDescent="0.2">
      <c r="A66" s="16">
        <v>1242</v>
      </c>
      <c r="B66" s="14" t="s">
        <v>158</v>
      </c>
      <c r="C66" s="138">
        <v>1156209.6299999999</v>
      </c>
      <c r="D66" s="138">
        <v>11409.66</v>
      </c>
      <c r="E66" s="138">
        <v>1009673.8</v>
      </c>
    </row>
    <row r="67" spans="1:9" x14ac:dyDescent="0.2">
      <c r="A67" s="16">
        <v>1243</v>
      </c>
      <c r="B67" s="14" t="s">
        <v>159</v>
      </c>
      <c r="C67" s="138">
        <v>14193795.07</v>
      </c>
      <c r="D67" s="138">
        <v>256290.29</v>
      </c>
      <c r="E67" s="138">
        <v>5235811.21</v>
      </c>
    </row>
    <row r="68" spans="1:9" x14ac:dyDescent="0.2">
      <c r="A68" s="16">
        <v>1244</v>
      </c>
      <c r="B68" s="14" t="s">
        <v>160</v>
      </c>
      <c r="C68" s="138">
        <v>4540411.4400000004</v>
      </c>
      <c r="D68" s="138">
        <v>5451.82</v>
      </c>
      <c r="E68" s="138">
        <v>4457857.78</v>
      </c>
    </row>
    <row r="69" spans="1:9" x14ac:dyDescent="0.2">
      <c r="A69" s="16">
        <v>1245</v>
      </c>
      <c r="B69" s="14" t="s">
        <v>161</v>
      </c>
      <c r="C69" s="138">
        <v>918.84</v>
      </c>
      <c r="D69" s="138">
        <v>0</v>
      </c>
      <c r="E69" s="138">
        <v>0</v>
      </c>
    </row>
    <row r="70" spans="1:9" x14ac:dyDescent="0.2">
      <c r="A70" s="16">
        <v>1246</v>
      </c>
      <c r="B70" s="14" t="s">
        <v>162</v>
      </c>
      <c r="C70" s="138">
        <v>16914464.75</v>
      </c>
      <c r="D70" s="138">
        <v>176150.94</v>
      </c>
      <c r="E70" s="138">
        <v>13030246.550000001</v>
      </c>
    </row>
    <row r="71" spans="1:9" x14ac:dyDescent="0.2">
      <c r="A71" s="16">
        <v>1247</v>
      </c>
      <c r="B71" s="14" t="s">
        <v>163</v>
      </c>
      <c r="C71" s="138">
        <v>33268.01</v>
      </c>
      <c r="D71" s="138">
        <v>0</v>
      </c>
      <c r="E71" s="138">
        <v>8960</v>
      </c>
    </row>
    <row r="72" spans="1:9" x14ac:dyDescent="0.2">
      <c r="A72" s="16">
        <v>1248</v>
      </c>
      <c r="B72" s="14" t="s">
        <v>164</v>
      </c>
      <c r="C72" s="138">
        <v>0</v>
      </c>
      <c r="D72" s="138">
        <v>0</v>
      </c>
      <c r="E72" s="13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552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8">
        <f>SUM(C77:C81)</f>
        <v>0</v>
      </c>
      <c r="D76" s="138">
        <f>SUM(D77:D81)</f>
        <v>0</v>
      </c>
      <c r="E76" s="138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38">
        <v>0</v>
      </c>
      <c r="D77" s="138">
        <v>0</v>
      </c>
      <c r="E77" s="138">
        <v>0</v>
      </c>
    </row>
    <row r="78" spans="1:9" x14ac:dyDescent="0.2">
      <c r="A78" s="16">
        <v>1252</v>
      </c>
      <c r="B78" s="14" t="s">
        <v>168</v>
      </c>
      <c r="C78" s="138">
        <v>0</v>
      </c>
      <c r="D78" s="138">
        <v>0</v>
      </c>
      <c r="E78" s="138">
        <v>0</v>
      </c>
    </row>
    <row r="79" spans="1:9" x14ac:dyDescent="0.2">
      <c r="A79" s="16">
        <v>1253</v>
      </c>
      <c r="B79" s="14" t="s">
        <v>169</v>
      </c>
      <c r="C79" s="138">
        <v>0</v>
      </c>
      <c r="D79" s="138">
        <v>0</v>
      </c>
      <c r="E79" s="138">
        <v>0</v>
      </c>
    </row>
    <row r="80" spans="1:9" x14ac:dyDescent="0.2">
      <c r="A80" s="16">
        <v>1254</v>
      </c>
      <c r="B80" s="14" t="s">
        <v>170</v>
      </c>
      <c r="C80" s="138">
        <v>0</v>
      </c>
      <c r="D80" s="138">
        <v>0</v>
      </c>
      <c r="E80" s="138">
        <v>0</v>
      </c>
    </row>
    <row r="81" spans="1:8" x14ac:dyDescent="0.2">
      <c r="A81" s="16">
        <v>1259</v>
      </c>
      <c r="B81" s="14" t="s">
        <v>171</v>
      </c>
      <c r="C81" s="138">
        <v>0</v>
      </c>
      <c r="D81" s="138">
        <v>0</v>
      </c>
      <c r="E81" s="138">
        <v>0</v>
      </c>
    </row>
    <row r="82" spans="1:8" x14ac:dyDescent="0.2">
      <c r="A82" s="16">
        <v>1270</v>
      </c>
      <c r="B82" s="14" t="s">
        <v>172</v>
      </c>
      <c r="C82" s="138">
        <f>SUM(C83:C88)</f>
        <v>0</v>
      </c>
      <c r="D82" s="139"/>
      <c r="E82" s="139"/>
    </row>
    <row r="83" spans="1:8" x14ac:dyDescent="0.2">
      <c r="A83" s="16">
        <v>1271</v>
      </c>
      <c r="B83" s="14" t="s">
        <v>173</v>
      </c>
      <c r="C83" s="138">
        <v>0</v>
      </c>
      <c r="D83" s="139"/>
      <c r="E83" s="139"/>
    </row>
    <row r="84" spans="1:8" x14ac:dyDescent="0.2">
      <c r="A84" s="16">
        <v>1272</v>
      </c>
      <c r="B84" s="14" t="s">
        <v>174</v>
      </c>
      <c r="C84" s="138">
        <v>0</v>
      </c>
      <c r="D84" s="139"/>
      <c r="E84" s="139"/>
    </row>
    <row r="85" spans="1:8" x14ac:dyDescent="0.2">
      <c r="A85" s="16">
        <v>1273</v>
      </c>
      <c r="B85" s="14" t="s">
        <v>175</v>
      </c>
      <c r="C85" s="138">
        <v>0</v>
      </c>
      <c r="D85" s="139"/>
      <c r="E85" s="139"/>
    </row>
    <row r="86" spans="1:8" x14ac:dyDescent="0.2">
      <c r="A86" s="16">
        <v>1274</v>
      </c>
      <c r="B86" s="14" t="s">
        <v>176</v>
      </c>
      <c r="C86" s="138">
        <v>0</v>
      </c>
      <c r="D86" s="139"/>
      <c r="E86" s="139"/>
    </row>
    <row r="87" spans="1:8" x14ac:dyDescent="0.2">
      <c r="A87" s="16">
        <v>1275</v>
      </c>
      <c r="B87" s="14" t="s">
        <v>177</v>
      </c>
      <c r="C87" s="138">
        <v>0</v>
      </c>
      <c r="D87" s="139"/>
      <c r="E87" s="139"/>
    </row>
    <row r="88" spans="1:8" x14ac:dyDescent="0.2">
      <c r="A88" s="16">
        <v>1279</v>
      </c>
      <c r="B88" s="14" t="s">
        <v>178</v>
      </c>
      <c r="C88" s="138">
        <v>0</v>
      </c>
      <c r="D88" s="139"/>
      <c r="E88" s="139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8">
        <v>0</v>
      </c>
    </row>
    <row r="94" spans="1:8" x14ac:dyDescent="0.2">
      <c r="A94" s="16">
        <v>1162</v>
      </c>
      <c r="B94" s="14" t="s">
        <v>182</v>
      </c>
      <c r="C94" s="138">
        <v>0</v>
      </c>
    </row>
    <row r="95" spans="1:8" x14ac:dyDescent="0.2">
      <c r="C95" s="138"/>
    </row>
    <row r="96" spans="1:8" x14ac:dyDescent="0.2">
      <c r="A96" s="13" t="s">
        <v>553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8">
        <f>SUM(C99:C102)</f>
        <v>7100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484</v>
      </c>
      <c r="C99" s="138">
        <v>7100</v>
      </c>
    </row>
    <row r="100" spans="1:8" x14ac:dyDescent="0.2">
      <c r="A100" s="16">
        <v>1192</v>
      </c>
      <c r="B100" s="14" t="s">
        <v>485</v>
      </c>
      <c r="C100" s="138">
        <v>0</v>
      </c>
    </row>
    <row r="101" spans="1:8" x14ac:dyDescent="0.2">
      <c r="A101" s="16">
        <v>1193</v>
      </c>
      <c r="B101" s="14" t="s">
        <v>486</v>
      </c>
      <c r="C101" s="138">
        <v>0</v>
      </c>
    </row>
    <row r="102" spans="1:8" x14ac:dyDescent="0.2">
      <c r="A102" s="16">
        <v>1194</v>
      </c>
      <c r="B102" s="14" t="s">
        <v>487</v>
      </c>
      <c r="C102" s="138">
        <v>0</v>
      </c>
    </row>
    <row r="103" spans="1:8" x14ac:dyDescent="0.2">
      <c r="A103" s="16">
        <v>1290</v>
      </c>
      <c r="B103" s="14" t="s">
        <v>183</v>
      </c>
      <c r="C103" s="138">
        <f>SUM(C104:C106)</f>
        <v>0</v>
      </c>
    </row>
    <row r="104" spans="1:8" x14ac:dyDescent="0.2">
      <c r="A104" s="16">
        <v>1291</v>
      </c>
      <c r="B104" s="14" t="s">
        <v>184</v>
      </c>
      <c r="C104" s="138">
        <v>0</v>
      </c>
    </row>
    <row r="105" spans="1:8" x14ac:dyDescent="0.2">
      <c r="A105" s="16">
        <v>1292</v>
      </c>
      <c r="B105" s="14" t="s">
        <v>185</v>
      </c>
      <c r="C105" s="138">
        <v>0</v>
      </c>
    </row>
    <row r="106" spans="1:8" x14ac:dyDescent="0.2">
      <c r="A106" s="16">
        <v>1293</v>
      </c>
      <c r="B106" s="14" t="s">
        <v>186</v>
      </c>
      <c r="C106" s="138">
        <v>0</v>
      </c>
    </row>
    <row r="107" spans="1:8" x14ac:dyDescent="0.2">
      <c r="C107" s="138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572</v>
      </c>
    </row>
    <row r="110" spans="1:8" x14ac:dyDescent="0.2">
      <c r="A110" s="16">
        <v>2110</v>
      </c>
      <c r="B110" s="14" t="s">
        <v>188</v>
      </c>
      <c r="C110" s="138">
        <f>SUM(C111:C119)</f>
        <v>1522219.12</v>
      </c>
      <c r="D110" s="138">
        <f>SUM(D111:D119)</f>
        <v>1522219.12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8">
        <v>822274.66</v>
      </c>
      <c r="D111" s="138">
        <f>C111</f>
        <v>822274.66</v>
      </c>
      <c r="E111" s="138">
        <v>0</v>
      </c>
      <c r="F111" s="138">
        <v>0</v>
      </c>
      <c r="G111" s="138">
        <v>0</v>
      </c>
    </row>
    <row r="112" spans="1:8" x14ac:dyDescent="0.2">
      <c r="A112" s="16">
        <v>2112</v>
      </c>
      <c r="B112" s="14" t="s">
        <v>190</v>
      </c>
      <c r="C112" s="138">
        <v>1</v>
      </c>
      <c r="D112" s="138">
        <f t="shared" ref="D112:D119" si="1">C112</f>
        <v>1</v>
      </c>
      <c r="E112" s="138">
        <v>0</v>
      </c>
      <c r="F112" s="138">
        <v>0</v>
      </c>
      <c r="G112" s="138">
        <v>0</v>
      </c>
    </row>
    <row r="113" spans="1:8" x14ac:dyDescent="0.2">
      <c r="A113" s="16">
        <v>2113</v>
      </c>
      <c r="B113" s="14" t="s">
        <v>191</v>
      </c>
      <c r="C113" s="138">
        <v>0</v>
      </c>
      <c r="D113" s="138">
        <f t="shared" si="1"/>
        <v>0</v>
      </c>
      <c r="E113" s="138">
        <v>0</v>
      </c>
      <c r="F113" s="138">
        <v>0</v>
      </c>
      <c r="G113" s="138">
        <v>0</v>
      </c>
    </row>
    <row r="114" spans="1:8" x14ac:dyDescent="0.2">
      <c r="A114" s="16">
        <v>2114</v>
      </c>
      <c r="B114" s="14" t="s">
        <v>192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</row>
    <row r="115" spans="1:8" x14ac:dyDescent="0.2">
      <c r="A115" s="16">
        <v>2115</v>
      </c>
      <c r="B115" s="14" t="s">
        <v>193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</row>
    <row r="116" spans="1:8" x14ac:dyDescent="0.2">
      <c r="A116" s="16">
        <v>2116</v>
      </c>
      <c r="B116" s="14" t="s">
        <v>194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</row>
    <row r="117" spans="1:8" x14ac:dyDescent="0.2">
      <c r="A117" s="16">
        <v>2117</v>
      </c>
      <c r="B117" s="14" t="s">
        <v>195</v>
      </c>
      <c r="C117" s="138">
        <v>683128.96</v>
      </c>
      <c r="D117" s="138">
        <f t="shared" si="1"/>
        <v>683128.96</v>
      </c>
      <c r="E117" s="138">
        <v>0</v>
      </c>
      <c r="F117" s="138">
        <v>0</v>
      </c>
      <c r="G117" s="138">
        <v>0</v>
      </c>
    </row>
    <row r="118" spans="1:8" x14ac:dyDescent="0.2">
      <c r="A118" s="16">
        <v>2118</v>
      </c>
      <c r="B118" s="14" t="s">
        <v>196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</row>
    <row r="119" spans="1:8" x14ac:dyDescent="0.2">
      <c r="A119" s="16">
        <v>2119</v>
      </c>
      <c r="B119" s="14" t="s">
        <v>197</v>
      </c>
      <c r="C119" s="138">
        <v>16814.5</v>
      </c>
      <c r="D119" s="138">
        <f t="shared" si="1"/>
        <v>16814.5</v>
      </c>
      <c r="E119" s="138">
        <v>0</v>
      </c>
      <c r="F119" s="138">
        <v>0</v>
      </c>
      <c r="G119" s="138">
        <v>0</v>
      </c>
    </row>
    <row r="120" spans="1:8" x14ac:dyDescent="0.2">
      <c r="A120" s="16">
        <v>2120</v>
      </c>
      <c r="B120" s="14" t="s">
        <v>198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</row>
    <row r="121" spans="1:8" x14ac:dyDescent="0.2">
      <c r="A121" s="16">
        <v>2121</v>
      </c>
      <c r="B121" s="14" t="s">
        <v>199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</row>
    <row r="122" spans="1:8" x14ac:dyDescent="0.2">
      <c r="A122" s="16">
        <v>2122</v>
      </c>
      <c r="B122" s="14" t="s">
        <v>200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</row>
    <row r="123" spans="1:8" x14ac:dyDescent="0.2">
      <c r="A123" s="16">
        <v>2129</v>
      </c>
      <c r="B123" s="14" t="s">
        <v>201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8">
        <v>0</v>
      </c>
    </row>
    <row r="129" spans="1:8" x14ac:dyDescent="0.2">
      <c r="A129" s="16">
        <v>2162</v>
      </c>
      <c r="B129" s="14" t="s">
        <v>204</v>
      </c>
      <c r="C129" s="138">
        <v>0</v>
      </c>
    </row>
    <row r="130" spans="1:8" x14ac:dyDescent="0.2">
      <c r="A130" s="16">
        <v>2163</v>
      </c>
      <c r="B130" s="14" t="s">
        <v>205</v>
      </c>
      <c r="C130" s="138">
        <v>0</v>
      </c>
    </row>
    <row r="131" spans="1:8" x14ac:dyDescent="0.2">
      <c r="A131" s="16">
        <v>2164</v>
      </c>
      <c r="B131" s="14" t="s">
        <v>206</v>
      </c>
      <c r="C131" s="138">
        <v>0</v>
      </c>
    </row>
    <row r="132" spans="1:8" x14ac:dyDescent="0.2">
      <c r="A132" s="16">
        <v>2165</v>
      </c>
      <c r="B132" s="14" t="s">
        <v>207</v>
      </c>
      <c r="C132" s="138">
        <v>0</v>
      </c>
    </row>
    <row r="133" spans="1:8" x14ac:dyDescent="0.2">
      <c r="A133" s="16">
        <v>2166</v>
      </c>
      <c r="B133" s="14" t="s">
        <v>208</v>
      </c>
      <c r="C133" s="138">
        <v>0</v>
      </c>
    </row>
    <row r="134" spans="1:8" x14ac:dyDescent="0.2">
      <c r="A134" s="16">
        <v>2250</v>
      </c>
      <c r="B134" s="14" t="s">
        <v>209</v>
      </c>
      <c r="C134" s="138">
        <f>SUM(C135:C140)</f>
        <v>0</v>
      </c>
    </row>
    <row r="135" spans="1:8" x14ac:dyDescent="0.2">
      <c r="A135" s="16">
        <v>2251</v>
      </c>
      <c r="B135" s="14" t="s">
        <v>210</v>
      </c>
      <c r="C135" s="138">
        <v>0</v>
      </c>
    </row>
    <row r="136" spans="1:8" x14ac:dyDescent="0.2">
      <c r="A136" s="16">
        <v>2252</v>
      </c>
      <c r="B136" s="14" t="s">
        <v>211</v>
      </c>
      <c r="C136" s="138">
        <v>0</v>
      </c>
    </row>
    <row r="137" spans="1:8" x14ac:dyDescent="0.2">
      <c r="A137" s="16">
        <v>2253</v>
      </c>
      <c r="B137" s="14" t="s">
        <v>212</v>
      </c>
      <c r="C137" s="138">
        <v>0</v>
      </c>
    </row>
    <row r="138" spans="1:8" x14ac:dyDescent="0.2">
      <c r="A138" s="16">
        <v>2254</v>
      </c>
      <c r="B138" s="14" t="s">
        <v>213</v>
      </c>
      <c r="C138" s="138">
        <v>0</v>
      </c>
    </row>
    <row r="139" spans="1:8" x14ac:dyDescent="0.2">
      <c r="A139" s="16">
        <v>2255</v>
      </c>
      <c r="B139" s="14" t="s">
        <v>214</v>
      </c>
      <c r="C139" s="138">
        <v>0</v>
      </c>
    </row>
    <row r="140" spans="1:8" x14ac:dyDescent="0.2">
      <c r="A140" s="16">
        <v>2256</v>
      </c>
      <c r="B140" s="14" t="s">
        <v>215</v>
      </c>
      <c r="C140" s="138">
        <v>0</v>
      </c>
    </row>
    <row r="142" spans="1:8" x14ac:dyDescent="0.2">
      <c r="A142" s="13" t="s">
        <v>554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555</v>
      </c>
      <c r="C144" s="138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556</v>
      </c>
      <c r="C145" s="138">
        <v>0</v>
      </c>
    </row>
    <row r="146" spans="1:5" x14ac:dyDescent="0.2">
      <c r="A146" s="16">
        <v>2152</v>
      </c>
      <c r="B146" s="14" t="s">
        <v>557</v>
      </c>
      <c r="C146" s="138">
        <v>0</v>
      </c>
    </row>
    <row r="147" spans="1:5" x14ac:dyDescent="0.2">
      <c r="A147" s="16">
        <v>2159</v>
      </c>
      <c r="B147" s="14" t="s">
        <v>216</v>
      </c>
      <c r="C147" s="138">
        <v>0</v>
      </c>
    </row>
    <row r="148" spans="1:5" x14ac:dyDescent="0.2">
      <c r="A148" s="16">
        <v>2240</v>
      </c>
      <c r="B148" s="14" t="s">
        <v>218</v>
      </c>
      <c r="C148" s="138">
        <f>SUM(C149:C151)</f>
        <v>0</v>
      </c>
    </row>
    <row r="149" spans="1:5" x14ac:dyDescent="0.2">
      <c r="A149" s="16">
        <v>2241</v>
      </c>
      <c r="B149" s="14" t="s">
        <v>219</v>
      </c>
      <c r="C149" s="138">
        <v>0</v>
      </c>
    </row>
    <row r="150" spans="1:5" x14ac:dyDescent="0.2">
      <c r="A150" s="16">
        <v>2242</v>
      </c>
      <c r="B150" s="14" t="s">
        <v>220</v>
      </c>
      <c r="C150" s="138">
        <v>0</v>
      </c>
    </row>
    <row r="151" spans="1:5" x14ac:dyDescent="0.2">
      <c r="A151" s="16">
        <v>2249</v>
      </c>
      <c r="B151" s="14" t="s">
        <v>221</v>
      </c>
      <c r="C151" s="138">
        <v>0</v>
      </c>
    </row>
    <row r="153" spans="1:5" x14ac:dyDescent="0.2">
      <c r="A153" s="110" t="s">
        <v>558</v>
      </c>
      <c r="B153" s="110"/>
      <c r="C153" s="110"/>
      <c r="D153" s="110"/>
      <c r="E153" s="110"/>
    </row>
    <row r="154" spans="1:5" x14ac:dyDescent="0.2">
      <c r="A154" s="111" t="s">
        <v>85</v>
      </c>
      <c r="B154" s="111" t="s">
        <v>82</v>
      </c>
      <c r="C154" s="111" t="s">
        <v>83</v>
      </c>
      <c r="D154" s="112" t="s">
        <v>86</v>
      </c>
      <c r="E154" s="112" t="s">
        <v>126</v>
      </c>
    </row>
    <row r="155" spans="1:5" x14ac:dyDescent="0.2">
      <c r="A155" s="113">
        <v>2170</v>
      </c>
      <c r="B155" s="114" t="s">
        <v>559</v>
      </c>
      <c r="C155" s="140">
        <f>SUM(C156:C158)</f>
        <v>0</v>
      </c>
      <c r="D155" s="114"/>
      <c r="E155" s="11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3">
        <v>2171</v>
      </c>
      <c r="B156" s="114" t="s">
        <v>560</v>
      </c>
      <c r="C156" s="140">
        <v>0</v>
      </c>
      <c r="D156" s="114"/>
      <c r="E156" s="114"/>
    </row>
    <row r="157" spans="1:5" x14ac:dyDescent="0.2">
      <c r="A157" s="113">
        <v>2172</v>
      </c>
      <c r="B157" s="114" t="s">
        <v>561</v>
      </c>
      <c r="C157" s="140">
        <v>0</v>
      </c>
      <c r="D157" s="114"/>
      <c r="E157" s="114"/>
    </row>
    <row r="158" spans="1:5" x14ac:dyDescent="0.2">
      <c r="A158" s="113">
        <v>2179</v>
      </c>
      <c r="B158" s="114" t="s">
        <v>562</v>
      </c>
      <c r="C158" s="140">
        <v>0</v>
      </c>
      <c r="D158" s="114"/>
      <c r="E158" s="114"/>
    </row>
    <row r="159" spans="1:5" x14ac:dyDescent="0.2">
      <c r="A159" s="113">
        <v>2260</v>
      </c>
      <c r="B159" s="114" t="s">
        <v>563</v>
      </c>
      <c r="C159" s="140">
        <f>SUM(C160:C163)</f>
        <v>0</v>
      </c>
      <c r="D159" s="114"/>
      <c r="E159" s="114"/>
    </row>
    <row r="160" spans="1:5" x14ac:dyDescent="0.2">
      <c r="A160" s="113">
        <v>2261</v>
      </c>
      <c r="B160" s="114" t="s">
        <v>564</v>
      </c>
      <c r="C160" s="140">
        <v>0</v>
      </c>
      <c r="D160" s="114"/>
    </row>
    <row r="161" spans="1:5" x14ac:dyDescent="0.2">
      <c r="A161" s="113">
        <v>2262</v>
      </c>
      <c r="B161" s="114" t="s">
        <v>565</v>
      </c>
      <c r="C161" s="140">
        <v>0</v>
      </c>
      <c r="D161" s="114"/>
      <c r="E161" s="114"/>
    </row>
    <row r="162" spans="1:5" x14ac:dyDescent="0.2">
      <c r="A162" s="113">
        <v>2263</v>
      </c>
      <c r="B162" s="114" t="s">
        <v>566</v>
      </c>
      <c r="C162" s="140">
        <v>0</v>
      </c>
      <c r="D162" s="114"/>
      <c r="E162" s="114"/>
    </row>
    <row r="163" spans="1:5" x14ac:dyDescent="0.2">
      <c r="A163" s="113">
        <v>2269</v>
      </c>
      <c r="B163" s="114" t="s">
        <v>567</v>
      </c>
      <c r="C163" s="140">
        <v>0</v>
      </c>
      <c r="D163" s="114"/>
      <c r="E163" s="114"/>
    </row>
    <row r="164" spans="1:5" x14ac:dyDescent="0.2">
      <c r="A164" s="114"/>
      <c r="B164" s="114"/>
      <c r="C164" s="114"/>
      <c r="D164" s="114"/>
      <c r="E164" s="114"/>
    </row>
    <row r="165" spans="1:5" x14ac:dyDescent="0.2">
      <c r="A165" s="110" t="s">
        <v>568</v>
      </c>
      <c r="B165" s="110"/>
      <c r="C165" s="110"/>
      <c r="D165" s="110"/>
      <c r="E165" s="110"/>
    </row>
    <row r="166" spans="1:5" x14ac:dyDescent="0.2">
      <c r="A166" s="111" t="s">
        <v>85</v>
      </c>
      <c r="B166" s="111" t="s">
        <v>82</v>
      </c>
      <c r="C166" s="111" t="s">
        <v>83</v>
      </c>
      <c r="D166" s="112" t="s">
        <v>86</v>
      </c>
      <c r="E166" s="112" t="s">
        <v>126</v>
      </c>
    </row>
    <row r="167" spans="1:5" x14ac:dyDescent="0.2">
      <c r="A167" s="113">
        <v>2190</v>
      </c>
      <c r="B167" s="114" t="s">
        <v>569</v>
      </c>
      <c r="C167" s="140">
        <f>SUM(C168:C170)</f>
        <v>9410.16</v>
      </c>
      <c r="D167" s="114"/>
      <c r="E167" s="114" t="str">
        <f>IF(OR(C167&lt;&gt;0,C168&lt;&gt;0,C169&lt;&gt;0,C170&lt;&gt;0),"","SIN INFORMACIÓN QUE REVELAR")</f>
        <v/>
      </c>
    </row>
    <row r="168" spans="1:5" x14ac:dyDescent="0.2">
      <c r="A168" s="113">
        <v>2191</v>
      </c>
      <c r="B168" s="114" t="s">
        <v>570</v>
      </c>
      <c r="C168" s="140">
        <v>0</v>
      </c>
      <c r="D168" s="114"/>
      <c r="E168" s="114"/>
    </row>
    <row r="169" spans="1:5" x14ac:dyDescent="0.2">
      <c r="A169" s="113">
        <v>2192</v>
      </c>
      <c r="B169" s="114" t="s">
        <v>571</v>
      </c>
      <c r="C169" s="140">
        <v>0</v>
      </c>
      <c r="D169" s="114"/>
    </row>
    <row r="170" spans="1:5" x14ac:dyDescent="0.2">
      <c r="A170" s="113">
        <v>2199</v>
      </c>
      <c r="B170" s="114" t="s">
        <v>217</v>
      </c>
      <c r="C170" s="140">
        <v>9410.16</v>
      </c>
      <c r="D170" s="114"/>
      <c r="E170" s="114"/>
    </row>
    <row r="171" spans="1:5" x14ac:dyDescent="0.2">
      <c r="A171" s="114"/>
      <c r="B171" s="114"/>
      <c r="C171" s="140"/>
      <c r="D171" s="114"/>
      <c r="E171" s="114"/>
    </row>
    <row r="172" spans="1:5" x14ac:dyDescent="0.2">
      <c r="A172" s="114"/>
      <c r="B172" s="114" t="s">
        <v>517</v>
      </c>
      <c r="C172" s="114"/>
      <c r="D172" s="114"/>
      <c r="E172" s="11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B33" sqref="B3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591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592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1">
        <v>177394334.46000001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1">
        <v>538202.23</v>
      </c>
      <c r="E10" s="14"/>
    </row>
    <row r="11" spans="1:5" x14ac:dyDescent="0.2">
      <c r="A11" s="26">
        <v>3130</v>
      </c>
      <c r="B11" s="22" t="s">
        <v>384</v>
      </c>
      <c r="C11" s="141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1">
        <v>483737.73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1">
        <v>-55429397.689999998</v>
      </c>
    </row>
    <row r="17" spans="1:5" x14ac:dyDescent="0.2">
      <c r="A17" s="26">
        <v>3230</v>
      </c>
      <c r="B17" s="22" t="s">
        <v>388</v>
      </c>
      <c r="C17" s="141">
        <f>SUM(C18:C21)</f>
        <v>0</v>
      </c>
    </row>
    <row r="18" spans="1:5" x14ac:dyDescent="0.2">
      <c r="A18" s="26">
        <v>3231</v>
      </c>
      <c r="B18" s="22" t="s">
        <v>389</v>
      </c>
      <c r="C18" s="141">
        <v>0</v>
      </c>
    </row>
    <row r="19" spans="1:5" x14ac:dyDescent="0.2">
      <c r="A19" s="26">
        <v>3232</v>
      </c>
      <c r="B19" s="22" t="s">
        <v>390</v>
      </c>
      <c r="C19" s="141">
        <v>0</v>
      </c>
      <c r="E19" s="14"/>
    </row>
    <row r="20" spans="1:5" x14ac:dyDescent="0.2">
      <c r="A20" s="26">
        <v>3233</v>
      </c>
      <c r="B20" s="22" t="s">
        <v>391</v>
      </c>
      <c r="C20" s="141">
        <v>0</v>
      </c>
    </row>
    <row r="21" spans="1:5" x14ac:dyDescent="0.2">
      <c r="A21" s="26">
        <v>3239</v>
      </c>
      <c r="B21" s="22" t="s">
        <v>392</v>
      </c>
      <c r="C21" s="141">
        <v>0</v>
      </c>
    </row>
    <row r="22" spans="1:5" x14ac:dyDescent="0.2">
      <c r="A22" s="26">
        <v>3240</v>
      </c>
      <c r="B22" s="22" t="s">
        <v>393</v>
      </c>
      <c r="C22" s="141">
        <f>SUM(C23:C25)</f>
        <v>0</v>
      </c>
    </row>
    <row r="23" spans="1:5" x14ac:dyDescent="0.2">
      <c r="A23" s="26">
        <v>3241</v>
      </c>
      <c r="B23" s="22" t="s">
        <v>394</v>
      </c>
      <c r="C23" s="141">
        <v>0</v>
      </c>
    </row>
    <row r="24" spans="1:5" x14ac:dyDescent="0.2">
      <c r="A24" s="26">
        <v>3242</v>
      </c>
      <c r="B24" s="22" t="s">
        <v>395</v>
      </c>
      <c r="C24" s="141">
        <v>0</v>
      </c>
    </row>
    <row r="25" spans="1:5" x14ac:dyDescent="0.2">
      <c r="A25" s="26">
        <v>3243</v>
      </c>
      <c r="B25" s="22" t="s">
        <v>396</v>
      </c>
      <c r="C25" s="141">
        <v>0</v>
      </c>
    </row>
    <row r="26" spans="1:5" x14ac:dyDescent="0.2">
      <c r="A26" s="26">
        <v>3250</v>
      </c>
      <c r="B26" s="22" t="s">
        <v>397</v>
      </c>
      <c r="C26" s="141">
        <f>SUM(C27:C29)</f>
        <v>0</v>
      </c>
    </row>
    <row r="27" spans="1:5" x14ac:dyDescent="0.2">
      <c r="A27" s="26">
        <v>3251</v>
      </c>
      <c r="B27" s="22" t="s">
        <v>398</v>
      </c>
      <c r="C27" s="141">
        <v>0</v>
      </c>
    </row>
    <row r="28" spans="1:5" x14ac:dyDescent="0.2">
      <c r="A28" s="26">
        <v>3252</v>
      </c>
      <c r="B28" s="22" t="s">
        <v>399</v>
      </c>
      <c r="C28" s="141">
        <v>0</v>
      </c>
    </row>
    <row r="29" spans="1:5" x14ac:dyDescent="0.2">
      <c r="A29" s="26">
        <v>3253</v>
      </c>
      <c r="B29" s="22" t="s">
        <v>589</v>
      </c>
      <c r="C29" s="141">
        <v>0</v>
      </c>
    </row>
    <row r="30" spans="1:5" x14ac:dyDescent="0.2">
      <c r="A30" s="26"/>
      <c r="C30" s="141"/>
    </row>
    <row r="31" spans="1:5" x14ac:dyDescent="0.2">
      <c r="B3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12" zoomScaleNormal="100" workbookViewId="0">
      <selection activeCell="E57" sqref="E57"/>
    </sheetView>
  </sheetViews>
  <sheetFormatPr baseColWidth="10" defaultColWidth="9.140625" defaultRowHeight="11.25" x14ac:dyDescent="0.2"/>
  <cols>
    <col min="1" max="1" width="10" style="22" customWidth="1"/>
    <col min="2" max="2" width="73.5703125" style="22" customWidth="1"/>
    <col min="3" max="3" width="16.42578125" style="22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591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592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578</v>
      </c>
      <c r="B7" s="24"/>
      <c r="C7" s="24"/>
      <c r="D7" s="24"/>
      <c r="E7" s="131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2"/>
    </row>
    <row r="9" spans="1:5" x14ac:dyDescent="0.2">
      <c r="A9" s="26">
        <v>1111</v>
      </c>
      <c r="B9" s="22" t="s">
        <v>400</v>
      </c>
      <c r="C9" s="141">
        <v>0</v>
      </c>
      <c r="D9" s="141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1">
        <v>11089550.25</v>
      </c>
      <c r="D10" s="141">
        <v>15656699.33</v>
      </c>
    </row>
    <row r="11" spans="1:5" x14ac:dyDescent="0.2">
      <c r="A11" s="26">
        <v>1113</v>
      </c>
      <c r="B11" s="22" t="s">
        <v>402</v>
      </c>
      <c r="C11" s="141">
        <v>0</v>
      </c>
      <c r="D11" s="141">
        <v>0</v>
      </c>
    </row>
    <row r="12" spans="1:5" x14ac:dyDescent="0.2">
      <c r="A12" s="26">
        <v>1114</v>
      </c>
      <c r="B12" s="22" t="s">
        <v>116</v>
      </c>
      <c r="C12" s="141">
        <v>0</v>
      </c>
      <c r="D12" s="141">
        <v>0</v>
      </c>
    </row>
    <row r="13" spans="1:5" x14ac:dyDescent="0.2">
      <c r="A13" s="26">
        <v>1115</v>
      </c>
      <c r="B13" s="22" t="s">
        <v>117</v>
      </c>
      <c r="C13" s="141">
        <v>0</v>
      </c>
      <c r="D13" s="141">
        <v>0</v>
      </c>
    </row>
    <row r="14" spans="1:5" x14ac:dyDescent="0.2">
      <c r="A14" s="26">
        <v>1116</v>
      </c>
      <c r="B14" s="22" t="s">
        <v>403</v>
      </c>
      <c r="C14" s="141">
        <v>0</v>
      </c>
      <c r="D14" s="141">
        <v>0</v>
      </c>
    </row>
    <row r="15" spans="1:5" x14ac:dyDescent="0.2">
      <c r="A15" s="26">
        <v>1119</v>
      </c>
      <c r="B15" s="22" t="s">
        <v>404</v>
      </c>
      <c r="C15" s="141">
        <v>0</v>
      </c>
      <c r="D15" s="141">
        <v>0</v>
      </c>
    </row>
    <row r="16" spans="1:5" x14ac:dyDescent="0.2">
      <c r="A16" s="33">
        <v>1110</v>
      </c>
      <c r="B16" s="34" t="s">
        <v>518</v>
      </c>
      <c r="C16" s="142">
        <f>SUM(C9:C15)</f>
        <v>11089550.25</v>
      </c>
      <c r="D16" s="142">
        <f>SUM(D9:D15)</f>
        <v>15656699.33</v>
      </c>
    </row>
    <row r="19" spans="1:5" x14ac:dyDescent="0.2">
      <c r="A19" s="24" t="s">
        <v>579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2">
        <f>SUM(C22:C28)</f>
        <v>0</v>
      </c>
      <c r="D21" s="142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1">
        <v>0</v>
      </c>
      <c r="D22" s="141">
        <v>0</v>
      </c>
    </row>
    <row r="23" spans="1:5" x14ac:dyDescent="0.2">
      <c r="A23" s="26">
        <v>1232</v>
      </c>
      <c r="B23" s="22" t="s">
        <v>150</v>
      </c>
      <c r="C23" s="141">
        <v>0</v>
      </c>
      <c r="D23" s="141">
        <v>0</v>
      </c>
    </row>
    <row r="24" spans="1:5" x14ac:dyDescent="0.2">
      <c r="A24" s="26">
        <v>1233</v>
      </c>
      <c r="B24" s="22" t="s">
        <v>151</v>
      </c>
      <c r="C24" s="141">
        <v>0</v>
      </c>
      <c r="D24" s="141">
        <v>0</v>
      </c>
    </row>
    <row r="25" spans="1:5" x14ac:dyDescent="0.2">
      <c r="A25" s="26">
        <v>1234</v>
      </c>
      <c r="B25" s="22" t="s">
        <v>152</v>
      </c>
      <c r="C25" s="141">
        <v>0</v>
      </c>
      <c r="D25" s="141">
        <v>0</v>
      </c>
    </row>
    <row r="26" spans="1:5" x14ac:dyDescent="0.2">
      <c r="A26" s="26">
        <v>1235</v>
      </c>
      <c r="B26" s="22" t="s">
        <v>153</v>
      </c>
      <c r="C26" s="141">
        <v>0</v>
      </c>
      <c r="D26" s="141">
        <v>0</v>
      </c>
    </row>
    <row r="27" spans="1:5" x14ac:dyDescent="0.2">
      <c r="A27" s="26">
        <v>1236</v>
      </c>
      <c r="B27" s="22" t="s">
        <v>154</v>
      </c>
      <c r="C27" s="141">
        <v>0</v>
      </c>
      <c r="D27" s="141">
        <v>0</v>
      </c>
    </row>
    <row r="28" spans="1:5" x14ac:dyDescent="0.2">
      <c r="A28" s="26">
        <v>1239</v>
      </c>
      <c r="B28" s="22" t="s">
        <v>155</v>
      </c>
      <c r="C28" s="141">
        <v>0</v>
      </c>
      <c r="D28" s="141">
        <v>0</v>
      </c>
    </row>
    <row r="29" spans="1:5" x14ac:dyDescent="0.2">
      <c r="A29" s="33">
        <v>1240</v>
      </c>
      <c r="B29" s="34" t="s">
        <v>156</v>
      </c>
      <c r="C29" s="142">
        <f>SUM(C30:C37)</f>
        <v>1200288</v>
      </c>
      <c r="D29" s="142">
        <f>SUM(D30:D37)</f>
        <v>9915543.3899999987</v>
      </c>
    </row>
    <row r="30" spans="1:5" x14ac:dyDescent="0.2">
      <c r="A30" s="26">
        <v>1241</v>
      </c>
      <c r="B30" s="22" t="s">
        <v>157</v>
      </c>
      <c r="C30" s="141">
        <v>1200288</v>
      </c>
      <c r="D30" s="141">
        <v>121585.4</v>
      </c>
    </row>
    <row r="31" spans="1:5" x14ac:dyDescent="0.2">
      <c r="A31" s="26">
        <v>1242</v>
      </c>
      <c r="B31" s="22" t="s">
        <v>158</v>
      </c>
      <c r="C31" s="141">
        <v>0</v>
      </c>
      <c r="D31" s="141">
        <v>0</v>
      </c>
    </row>
    <row r="32" spans="1:5" x14ac:dyDescent="0.2">
      <c r="A32" s="26">
        <v>1243</v>
      </c>
      <c r="B32" s="22" t="s">
        <v>159</v>
      </c>
      <c r="C32" s="141">
        <v>0</v>
      </c>
      <c r="D32" s="141">
        <v>9343037.1999999993</v>
      </c>
    </row>
    <row r="33" spans="1:5" x14ac:dyDescent="0.2">
      <c r="A33" s="26">
        <v>1244</v>
      </c>
      <c r="B33" s="22" t="s">
        <v>160</v>
      </c>
      <c r="C33" s="141">
        <v>0</v>
      </c>
      <c r="D33" s="141">
        <v>0</v>
      </c>
    </row>
    <row r="34" spans="1:5" x14ac:dyDescent="0.2">
      <c r="A34" s="26">
        <v>1245</v>
      </c>
      <c r="B34" s="22" t="s">
        <v>161</v>
      </c>
      <c r="C34" s="141">
        <v>0</v>
      </c>
      <c r="D34" s="141">
        <v>0</v>
      </c>
    </row>
    <row r="35" spans="1:5" x14ac:dyDescent="0.2">
      <c r="A35" s="26">
        <v>1246</v>
      </c>
      <c r="B35" s="22" t="s">
        <v>162</v>
      </c>
      <c r="C35" s="141">
        <v>0</v>
      </c>
      <c r="D35" s="141">
        <v>433746.79</v>
      </c>
    </row>
    <row r="36" spans="1:5" x14ac:dyDescent="0.2">
      <c r="A36" s="26">
        <v>1247</v>
      </c>
      <c r="B36" s="22" t="s">
        <v>163</v>
      </c>
      <c r="C36" s="141">
        <v>0</v>
      </c>
      <c r="D36" s="141">
        <v>17174</v>
      </c>
    </row>
    <row r="37" spans="1:5" x14ac:dyDescent="0.2">
      <c r="A37" s="26">
        <v>1248</v>
      </c>
      <c r="B37" s="22" t="s">
        <v>164</v>
      </c>
      <c r="C37" s="141">
        <v>0</v>
      </c>
      <c r="D37" s="141">
        <v>0</v>
      </c>
    </row>
    <row r="38" spans="1:5" x14ac:dyDescent="0.2">
      <c r="A38" s="115">
        <v>1250</v>
      </c>
      <c r="B38" s="116" t="s">
        <v>166</v>
      </c>
      <c r="C38" s="143">
        <f>SUM(C39:C43)</f>
        <v>0</v>
      </c>
      <c r="D38" s="143">
        <f>SUM(D39:D43)</f>
        <v>0</v>
      </c>
    </row>
    <row r="39" spans="1:5" x14ac:dyDescent="0.2">
      <c r="A39" s="117">
        <v>1251</v>
      </c>
      <c r="B39" s="118" t="s">
        <v>167</v>
      </c>
      <c r="C39" s="144">
        <v>0</v>
      </c>
      <c r="D39" s="144">
        <v>0</v>
      </c>
    </row>
    <row r="40" spans="1:5" x14ac:dyDescent="0.2">
      <c r="A40" s="117">
        <v>1252</v>
      </c>
      <c r="B40" s="118" t="s">
        <v>168</v>
      </c>
      <c r="C40" s="144">
        <v>0</v>
      </c>
      <c r="D40" s="144">
        <v>0</v>
      </c>
    </row>
    <row r="41" spans="1:5" x14ac:dyDescent="0.2">
      <c r="A41" s="117">
        <v>1253</v>
      </c>
      <c r="B41" s="118" t="s">
        <v>169</v>
      </c>
      <c r="C41" s="144">
        <v>0</v>
      </c>
      <c r="D41" s="144">
        <v>0</v>
      </c>
    </row>
    <row r="42" spans="1:5" x14ac:dyDescent="0.2">
      <c r="A42" s="117">
        <v>1254</v>
      </c>
      <c r="B42" s="118" t="s">
        <v>170</v>
      </c>
      <c r="C42" s="144">
        <v>0</v>
      </c>
      <c r="D42" s="144">
        <v>0</v>
      </c>
    </row>
    <row r="43" spans="1:5" x14ac:dyDescent="0.2">
      <c r="A43" s="117">
        <v>1259</v>
      </c>
      <c r="B43" s="118" t="s">
        <v>171</v>
      </c>
      <c r="C43" s="144">
        <v>0</v>
      </c>
      <c r="D43" s="144">
        <v>0</v>
      </c>
    </row>
    <row r="44" spans="1:5" x14ac:dyDescent="0.2">
      <c r="B44" s="82" t="s">
        <v>519</v>
      </c>
      <c r="C44" s="142">
        <f>C21+C29+C38</f>
        <v>1200288</v>
      </c>
      <c r="D44" s="142">
        <f>D21+D29+D38</f>
        <v>9915543.3899999987</v>
      </c>
    </row>
    <row r="46" spans="1:5" x14ac:dyDescent="0.2">
      <c r="A46" s="24" t="s">
        <v>580</v>
      </c>
      <c r="B46" s="24"/>
      <c r="C46" s="24"/>
      <c r="D46" s="24"/>
      <c r="E46" s="131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2"/>
    </row>
    <row r="48" spans="1:5" x14ac:dyDescent="0.2">
      <c r="A48" s="33">
        <v>3210</v>
      </c>
      <c r="B48" s="34" t="s">
        <v>590</v>
      </c>
      <c r="C48" s="142">
        <v>483737.73</v>
      </c>
      <c r="D48" s="142">
        <v>217664.82</v>
      </c>
    </row>
    <row r="49" spans="1:4" x14ac:dyDescent="0.2">
      <c r="A49" s="26"/>
      <c r="B49" s="82" t="s">
        <v>509</v>
      </c>
      <c r="C49" s="142">
        <f>C50+C62+C90+C93</f>
        <v>1598766.4300000002</v>
      </c>
      <c r="D49" s="142">
        <f>D50+D62+D90+D93</f>
        <v>6407153.6600000001</v>
      </c>
    </row>
    <row r="50" spans="1:4" x14ac:dyDescent="0.2">
      <c r="A50" s="33">
        <v>5400</v>
      </c>
      <c r="B50" s="34" t="s">
        <v>342</v>
      </c>
      <c r="C50" s="142">
        <f>C51+C53+C55+C57+C59</f>
        <v>0</v>
      </c>
      <c r="D50" s="142">
        <f>D51+D53+D55+D57+D59</f>
        <v>0</v>
      </c>
    </row>
    <row r="51" spans="1:4" x14ac:dyDescent="0.2">
      <c r="A51" s="26">
        <v>5410</v>
      </c>
      <c r="B51" s="22" t="s">
        <v>510</v>
      </c>
      <c r="C51" s="141">
        <f>C52</f>
        <v>0</v>
      </c>
      <c r="D51" s="141">
        <f>D52</f>
        <v>0</v>
      </c>
    </row>
    <row r="52" spans="1:4" x14ac:dyDescent="0.2">
      <c r="A52" s="26">
        <v>5411</v>
      </c>
      <c r="B52" s="22" t="s">
        <v>344</v>
      </c>
      <c r="C52" s="141">
        <v>0</v>
      </c>
      <c r="D52" s="141">
        <v>0</v>
      </c>
    </row>
    <row r="53" spans="1:4" x14ac:dyDescent="0.2">
      <c r="A53" s="26">
        <v>5420</v>
      </c>
      <c r="B53" s="22" t="s">
        <v>511</v>
      </c>
      <c r="C53" s="141">
        <f>C54</f>
        <v>0</v>
      </c>
      <c r="D53" s="141">
        <f>D54</f>
        <v>0</v>
      </c>
    </row>
    <row r="54" spans="1:4" x14ac:dyDescent="0.2">
      <c r="A54" s="26">
        <v>5421</v>
      </c>
      <c r="B54" s="22" t="s">
        <v>347</v>
      </c>
      <c r="C54" s="141">
        <v>0</v>
      </c>
      <c r="D54" s="141">
        <v>0</v>
      </c>
    </row>
    <row r="55" spans="1:4" x14ac:dyDescent="0.2">
      <c r="A55" s="26">
        <v>5430</v>
      </c>
      <c r="B55" s="22" t="s">
        <v>512</v>
      </c>
      <c r="C55" s="141">
        <f>C56</f>
        <v>0</v>
      </c>
      <c r="D55" s="141">
        <f>D56</f>
        <v>0</v>
      </c>
    </row>
    <row r="56" spans="1:4" x14ac:dyDescent="0.2">
      <c r="A56" s="26">
        <v>5431</v>
      </c>
      <c r="B56" s="22" t="s">
        <v>350</v>
      </c>
      <c r="C56" s="141">
        <v>0</v>
      </c>
      <c r="D56" s="141">
        <v>0</v>
      </c>
    </row>
    <row r="57" spans="1:4" x14ac:dyDescent="0.2">
      <c r="A57" s="26">
        <v>5440</v>
      </c>
      <c r="B57" s="22" t="s">
        <v>513</v>
      </c>
      <c r="C57" s="141">
        <f>C58</f>
        <v>0</v>
      </c>
      <c r="D57" s="141">
        <f>D58</f>
        <v>0</v>
      </c>
    </row>
    <row r="58" spans="1:4" x14ac:dyDescent="0.2">
      <c r="A58" s="26">
        <v>5441</v>
      </c>
      <c r="B58" s="22" t="s">
        <v>513</v>
      </c>
      <c r="C58" s="141">
        <v>0</v>
      </c>
      <c r="D58" s="141">
        <v>0</v>
      </c>
    </row>
    <row r="59" spans="1:4" x14ac:dyDescent="0.2">
      <c r="A59" s="26">
        <v>5450</v>
      </c>
      <c r="B59" s="22" t="s">
        <v>514</v>
      </c>
      <c r="C59" s="141">
        <f>SUM(C60:C61)</f>
        <v>0</v>
      </c>
      <c r="D59" s="141">
        <f>SUM(D60:D61)</f>
        <v>0</v>
      </c>
    </row>
    <row r="60" spans="1:4" x14ac:dyDescent="0.2">
      <c r="A60" s="26">
        <v>5451</v>
      </c>
      <c r="B60" s="22" t="s">
        <v>354</v>
      </c>
      <c r="C60" s="141">
        <v>0</v>
      </c>
      <c r="D60" s="141">
        <v>0</v>
      </c>
    </row>
    <row r="61" spans="1:4" x14ac:dyDescent="0.2">
      <c r="A61" s="26">
        <v>5452</v>
      </c>
      <c r="B61" s="22" t="s">
        <v>355</v>
      </c>
      <c r="C61" s="141">
        <v>0</v>
      </c>
      <c r="D61" s="141">
        <v>0</v>
      </c>
    </row>
    <row r="62" spans="1:4" x14ac:dyDescent="0.2">
      <c r="A62" s="33">
        <v>5500</v>
      </c>
      <c r="B62" s="34" t="s">
        <v>356</v>
      </c>
      <c r="C62" s="142">
        <f>C63+C72+C75+C81</f>
        <v>1598766.4300000002</v>
      </c>
      <c r="D62" s="142">
        <f>D63+D72+D75+D81</f>
        <v>6177355.8200000003</v>
      </c>
    </row>
    <row r="63" spans="1:4" x14ac:dyDescent="0.2">
      <c r="A63" s="26">
        <v>5510</v>
      </c>
      <c r="B63" s="22" t="s">
        <v>357</v>
      </c>
      <c r="C63" s="141">
        <f>SUM(C64:C71)</f>
        <v>1598766.4300000002</v>
      </c>
      <c r="D63" s="141">
        <f>SUM(D64:D71)</f>
        <v>6177355.8200000003</v>
      </c>
    </row>
    <row r="64" spans="1:4" x14ac:dyDescent="0.2">
      <c r="A64" s="26">
        <v>5511</v>
      </c>
      <c r="B64" s="22" t="s">
        <v>358</v>
      </c>
      <c r="C64" s="141">
        <v>0</v>
      </c>
      <c r="D64" s="141">
        <v>0</v>
      </c>
    </row>
    <row r="65" spans="1:4" x14ac:dyDescent="0.2">
      <c r="A65" s="26">
        <v>5512</v>
      </c>
      <c r="B65" s="22" t="s">
        <v>359</v>
      </c>
      <c r="C65" s="141">
        <v>0</v>
      </c>
      <c r="D65" s="141">
        <v>0</v>
      </c>
    </row>
    <row r="66" spans="1:4" x14ac:dyDescent="0.2">
      <c r="A66" s="26">
        <v>5513</v>
      </c>
      <c r="B66" s="22" t="s">
        <v>360</v>
      </c>
      <c r="C66" s="141">
        <v>926491.04</v>
      </c>
      <c r="D66" s="141">
        <v>3705943.02</v>
      </c>
    </row>
    <row r="67" spans="1:4" x14ac:dyDescent="0.2">
      <c r="A67" s="26">
        <v>5514</v>
      </c>
      <c r="B67" s="22" t="s">
        <v>361</v>
      </c>
      <c r="C67" s="141">
        <v>0</v>
      </c>
      <c r="D67" s="141">
        <v>0</v>
      </c>
    </row>
    <row r="68" spans="1:4" x14ac:dyDescent="0.2">
      <c r="A68" s="26">
        <v>5515</v>
      </c>
      <c r="B68" s="22" t="s">
        <v>362</v>
      </c>
      <c r="C68" s="141">
        <v>666912.57999999996</v>
      </c>
      <c r="D68" s="141">
        <v>2471412.7999999998</v>
      </c>
    </row>
    <row r="69" spans="1:4" x14ac:dyDescent="0.2">
      <c r="A69" s="26">
        <v>5516</v>
      </c>
      <c r="B69" s="22" t="s">
        <v>363</v>
      </c>
      <c r="C69" s="141">
        <v>0</v>
      </c>
      <c r="D69" s="141">
        <v>0</v>
      </c>
    </row>
    <row r="70" spans="1:4" x14ac:dyDescent="0.2">
      <c r="A70" s="26">
        <v>5517</v>
      </c>
      <c r="B70" s="22" t="s">
        <v>364</v>
      </c>
      <c r="C70" s="141">
        <v>0</v>
      </c>
      <c r="D70" s="141">
        <v>0</v>
      </c>
    </row>
    <row r="71" spans="1:4" x14ac:dyDescent="0.2">
      <c r="A71" s="26">
        <v>5518</v>
      </c>
      <c r="B71" s="22" t="s">
        <v>41</v>
      </c>
      <c r="C71" s="141">
        <v>5362.81</v>
      </c>
      <c r="D71" s="141">
        <v>0</v>
      </c>
    </row>
    <row r="72" spans="1:4" x14ac:dyDescent="0.2">
      <c r="A72" s="26">
        <v>5520</v>
      </c>
      <c r="B72" s="22" t="s">
        <v>40</v>
      </c>
      <c r="C72" s="141">
        <f>SUM(C73:C74)</f>
        <v>0</v>
      </c>
      <c r="D72" s="141">
        <f>SUM(D73:D74)</f>
        <v>0</v>
      </c>
    </row>
    <row r="73" spans="1:4" x14ac:dyDescent="0.2">
      <c r="A73" s="26">
        <v>5521</v>
      </c>
      <c r="B73" s="22" t="s">
        <v>365</v>
      </c>
      <c r="C73" s="141">
        <v>0</v>
      </c>
      <c r="D73" s="141">
        <v>0</v>
      </c>
    </row>
    <row r="74" spans="1:4" x14ac:dyDescent="0.2">
      <c r="A74" s="26">
        <v>5522</v>
      </c>
      <c r="B74" s="22" t="s">
        <v>366</v>
      </c>
      <c r="C74" s="141">
        <v>0</v>
      </c>
      <c r="D74" s="141">
        <v>0</v>
      </c>
    </row>
    <row r="75" spans="1:4" x14ac:dyDescent="0.2">
      <c r="A75" s="26">
        <v>5530</v>
      </c>
      <c r="B75" s="22" t="s">
        <v>367</v>
      </c>
      <c r="C75" s="141">
        <f>SUM(C76:C80)</f>
        <v>0</v>
      </c>
      <c r="D75" s="141">
        <f>SUM(D76:D80)</f>
        <v>0</v>
      </c>
    </row>
    <row r="76" spans="1:4" x14ac:dyDescent="0.2">
      <c r="A76" s="26">
        <v>5531</v>
      </c>
      <c r="B76" s="22" t="s">
        <v>368</v>
      </c>
      <c r="C76" s="141">
        <v>0</v>
      </c>
      <c r="D76" s="141">
        <v>0</v>
      </c>
    </row>
    <row r="77" spans="1:4" x14ac:dyDescent="0.2">
      <c r="A77" s="26">
        <v>5532</v>
      </c>
      <c r="B77" s="22" t="s">
        <v>369</v>
      </c>
      <c r="C77" s="141">
        <v>0</v>
      </c>
      <c r="D77" s="141">
        <v>0</v>
      </c>
    </row>
    <row r="78" spans="1:4" x14ac:dyDescent="0.2">
      <c r="A78" s="26">
        <v>5533</v>
      </c>
      <c r="B78" s="22" t="s">
        <v>370</v>
      </c>
      <c r="C78" s="141">
        <v>0</v>
      </c>
      <c r="D78" s="141">
        <v>0</v>
      </c>
    </row>
    <row r="79" spans="1:4" x14ac:dyDescent="0.2">
      <c r="A79" s="26">
        <v>5534</v>
      </c>
      <c r="B79" s="22" t="s">
        <v>371</v>
      </c>
      <c r="C79" s="141">
        <v>0</v>
      </c>
      <c r="D79" s="141">
        <v>0</v>
      </c>
    </row>
    <row r="80" spans="1:4" x14ac:dyDescent="0.2">
      <c r="A80" s="26">
        <v>5535</v>
      </c>
      <c r="B80" s="22" t="s">
        <v>372</v>
      </c>
      <c r="C80" s="141">
        <v>0</v>
      </c>
      <c r="D80" s="141">
        <v>0</v>
      </c>
    </row>
    <row r="81" spans="1:4" x14ac:dyDescent="0.2">
      <c r="A81" s="26">
        <v>5590</v>
      </c>
      <c r="B81" s="22" t="s">
        <v>373</v>
      </c>
      <c r="C81" s="141">
        <f>SUM(C82:C89)</f>
        <v>0</v>
      </c>
      <c r="D81" s="141">
        <f>SUM(D82:D89)</f>
        <v>0</v>
      </c>
    </row>
    <row r="82" spans="1:4" x14ac:dyDescent="0.2">
      <c r="A82" s="26">
        <v>5591</v>
      </c>
      <c r="B82" s="22" t="s">
        <v>374</v>
      </c>
      <c r="C82" s="141">
        <v>0</v>
      </c>
      <c r="D82" s="141">
        <v>0</v>
      </c>
    </row>
    <row r="83" spans="1:4" x14ac:dyDescent="0.2">
      <c r="A83" s="26">
        <v>5592</v>
      </c>
      <c r="B83" s="22" t="s">
        <v>375</v>
      </c>
      <c r="C83" s="141">
        <v>0</v>
      </c>
      <c r="D83" s="141">
        <v>0</v>
      </c>
    </row>
    <row r="84" spans="1:4" x14ac:dyDescent="0.2">
      <c r="A84" s="26">
        <v>5593</v>
      </c>
      <c r="B84" s="22" t="s">
        <v>376</v>
      </c>
      <c r="C84" s="141">
        <v>0</v>
      </c>
      <c r="D84" s="141">
        <v>0</v>
      </c>
    </row>
    <row r="85" spans="1:4" x14ac:dyDescent="0.2">
      <c r="A85" s="26">
        <v>5594</v>
      </c>
      <c r="B85" s="22" t="s">
        <v>377</v>
      </c>
      <c r="C85" s="141">
        <v>0</v>
      </c>
      <c r="D85" s="141">
        <v>0</v>
      </c>
    </row>
    <row r="86" spans="1:4" x14ac:dyDescent="0.2">
      <c r="A86" s="26">
        <v>5595</v>
      </c>
      <c r="B86" s="22" t="s">
        <v>378</v>
      </c>
      <c r="C86" s="141">
        <v>0</v>
      </c>
      <c r="D86" s="141">
        <v>0</v>
      </c>
    </row>
    <row r="87" spans="1:4" x14ac:dyDescent="0.2">
      <c r="A87" s="26">
        <v>5596</v>
      </c>
      <c r="B87" s="22" t="s">
        <v>273</v>
      </c>
      <c r="C87" s="141">
        <v>0</v>
      </c>
      <c r="D87" s="141">
        <v>0</v>
      </c>
    </row>
    <row r="88" spans="1:4" x14ac:dyDescent="0.2">
      <c r="A88" s="26">
        <v>5597</v>
      </c>
      <c r="B88" s="22" t="s">
        <v>379</v>
      </c>
      <c r="C88" s="141">
        <v>0</v>
      </c>
      <c r="D88" s="141">
        <v>0</v>
      </c>
    </row>
    <row r="89" spans="1:4" x14ac:dyDescent="0.2">
      <c r="A89" s="26">
        <v>5599</v>
      </c>
      <c r="B89" s="22" t="s">
        <v>380</v>
      </c>
      <c r="C89" s="141">
        <v>0</v>
      </c>
      <c r="D89" s="141">
        <v>0</v>
      </c>
    </row>
    <row r="90" spans="1:4" x14ac:dyDescent="0.2">
      <c r="A90" s="33">
        <v>5600</v>
      </c>
      <c r="B90" s="34" t="s">
        <v>39</v>
      </c>
      <c r="C90" s="142">
        <f>C91</f>
        <v>0</v>
      </c>
      <c r="D90" s="142">
        <f>D91</f>
        <v>0</v>
      </c>
    </row>
    <row r="91" spans="1:4" x14ac:dyDescent="0.2">
      <c r="A91" s="26">
        <v>5610</v>
      </c>
      <c r="B91" s="22" t="s">
        <v>381</v>
      </c>
      <c r="C91" s="141">
        <f>C92</f>
        <v>0</v>
      </c>
      <c r="D91" s="141">
        <f>D92</f>
        <v>0</v>
      </c>
    </row>
    <row r="92" spans="1:4" x14ac:dyDescent="0.2">
      <c r="A92" s="26">
        <v>5611</v>
      </c>
      <c r="B92" s="22" t="s">
        <v>382</v>
      </c>
      <c r="C92" s="141">
        <v>0</v>
      </c>
      <c r="D92" s="141">
        <v>0</v>
      </c>
    </row>
    <row r="93" spans="1:4" x14ac:dyDescent="0.2">
      <c r="A93" s="33">
        <v>2110</v>
      </c>
      <c r="B93" s="85" t="s">
        <v>520</v>
      </c>
      <c r="C93" s="142">
        <f>SUM(C94:C98)</f>
        <v>0</v>
      </c>
      <c r="D93" s="142">
        <f>SUM(D94:D98)</f>
        <v>229797.84</v>
      </c>
    </row>
    <row r="94" spans="1:4" x14ac:dyDescent="0.2">
      <c r="A94" s="26">
        <v>2111</v>
      </c>
      <c r="B94" s="22" t="s">
        <v>521</v>
      </c>
      <c r="C94" s="141">
        <v>0</v>
      </c>
      <c r="D94" s="141">
        <v>214542.85</v>
      </c>
    </row>
    <row r="95" spans="1:4" x14ac:dyDescent="0.2">
      <c r="A95" s="26">
        <v>2112</v>
      </c>
      <c r="B95" s="22" t="s">
        <v>522</v>
      </c>
      <c r="C95" s="141">
        <v>0</v>
      </c>
      <c r="D95" s="141">
        <v>0</v>
      </c>
    </row>
    <row r="96" spans="1:4" x14ac:dyDescent="0.2">
      <c r="A96" s="26">
        <v>2112</v>
      </c>
      <c r="B96" s="22" t="s">
        <v>523</v>
      </c>
      <c r="C96" s="141">
        <v>0</v>
      </c>
      <c r="D96" s="141">
        <v>15254.99</v>
      </c>
    </row>
    <row r="97" spans="1:4" x14ac:dyDescent="0.2">
      <c r="A97" s="26">
        <v>2115</v>
      </c>
      <c r="B97" s="22" t="s">
        <v>524</v>
      </c>
      <c r="C97" s="141">
        <v>0</v>
      </c>
      <c r="D97" s="141">
        <v>0</v>
      </c>
    </row>
    <row r="98" spans="1:4" x14ac:dyDescent="0.2">
      <c r="A98" s="26">
        <v>2114</v>
      </c>
      <c r="B98" s="22" t="s">
        <v>525</v>
      </c>
      <c r="C98" s="141">
        <v>0</v>
      </c>
      <c r="D98" s="141">
        <v>0</v>
      </c>
    </row>
    <row r="99" spans="1:4" x14ac:dyDescent="0.2">
      <c r="A99" s="154">
        <v>5120</v>
      </c>
      <c r="B99" s="155" t="s">
        <v>144</v>
      </c>
      <c r="C99" s="159">
        <v>0</v>
      </c>
      <c r="D99" s="159">
        <v>0</v>
      </c>
    </row>
    <row r="100" spans="1:4" x14ac:dyDescent="0.2">
      <c r="A100" s="156">
        <v>5120</v>
      </c>
      <c r="B100" s="157" t="s">
        <v>144</v>
      </c>
      <c r="C100" s="160">
        <v>0</v>
      </c>
      <c r="D100" s="160">
        <v>0</v>
      </c>
    </row>
    <row r="101" spans="1:4" x14ac:dyDescent="0.2">
      <c r="A101" s="96"/>
      <c r="B101" s="99" t="s">
        <v>593</v>
      </c>
      <c r="C101" s="145">
        <f>+C102+C124</f>
        <v>0.4</v>
      </c>
      <c r="D101" s="145">
        <f>+D102+D124</f>
        <v>7.57</v>
      </c>
    </row>
    <row r="102" spans="1:4" x14ac:dyDescent="0.2">
      <c r="A102" s="95">
        <v>4300</v>
      </c>
      <c r="B102" s="97" t="s">
        <v>584</v>
      </c>
      <c r="C102" s="146">
        <f>C116+C103+C106+C112+C114</f>
        <v>0.4</v>
      </c>
      <c r="D102" s="148">
        <f>D116+D103+D106+D112+D114</f>
        <v>7.57</v>
      </c>
    </row>
    <row r="103" spans="1:4" x14ac:dyDescent="0.2">
      <c r="A103" s="95">
        <v>4310</v>
      </c>
      <c r="B103" s="97" t="s">
        <v>260</v>
      </c>
      <c r="C103" s="146">
        <f>SUM(C104:C105)</f>
        <v>0</v>
      </c>
      <c r="D103" s="146">
        <f>SUM(D104:D105)</f>
        <v>0</v>
      </c>
    </row>
    <row r="104" spans="1:4" x14ac:dyDescent="0.2">
      <c r="A104" s="96">
        <v>4311</v>
      </c>
      <c r="B104" s="98" t="s">
        <v>429</v>
      </c>
      <c r="C104" s="147">
        <v>0</v>
      </c>
      <c r="D104" s="149">
        <v>0</v>
      </c>
    </row>
    <row r="105" spans="1:4" x14ac:dyDescent="0.2">
      <c r="A105" s="96">
        <v>4319</v>
      </c>
      <c r="B105" s="98" t="s">
        <v>261</v>
      </c>
      <c r="C105" s="147">
        <v>0</v>
      </c>
      <c r="D105" s="149">
        <v>0</v>
      </c>
    </row>
    <row r="106" spans="1:4" x14ac:dyDescent="0.2">
      <c r="A106" s="95">
        <v>4320</v>
      </c>
      <c r="B106" s="97" t="s">
        <v>262</v>
      </c>
      <c r="C106" s="146">
        <f>SUM(C107:C111)</f>
        <v>0</v>
      </c>
      <c r="D106" s="146">
        <f>SUM(D107:D111)</f>
        <v>0</v>
      </c>
    </row>
    <row r="107" spans="1:4" x14ac:dyDescent="0.2">
      <c r="A107" s="96">
        <v>4321</v>
      </c>
      <c r="B107" s="98" t="s">
        <v>263</v>
      </c>
      <c r="C107" s="147">
        <v>0</v>
      </c>
      <c r="D107" s="149">
        <v>0</v>
      </c>
    </row>
    <row r="108" spans="1:4" x14ac:dyDescent="0.2">
      <c r="A108" s="96">
        <v>4322</v>
      </c>
      <c r="B108" s="98" t="s">
        <v>264</v>
      </c>
      <c r="C108" s="147">
        <v>0</v>
      </c>
      <c r="D108" s="149">
        <v>0</v>
      </c>
    </row>
    <row r="109" spans="1:4" x14ac:dyDescent="0.2">
      <c r="A109" s="96">
        <v>4323</v>
      </c>
      <c r="B109" s="98" t="s">
        <v>265</v>
      </c>
      <c r="C109" s="147">
        <v>0</v>
      </c>
      <c r="D109" s="149">
        <v>0</v>
      </c>
    </row>
    <row r="110" spans="1:4" x14ac:dyDescent="0.2">
      <c r="A110" s="96">
        <v>4324</v>
      </c>
      <c r="B110" s="98" t="s">
        <v>266</v>
      </c>
      <c r="C110" s="147">
        <v>0</v>
      </c>
      <c r="D110" s="149">
        <v>0</v>
      </c>
    </row>
    <row r="111" spans="1:4" x14ac:dyDescent="0.2">
      <c r="A111" s="96">
        <v>4325</v>
      </c>
      <c r="B111" s="98" t="s">
        <v>267</v>
      </c>
      <c r="C111" s="147">
        <v>0</v>
      </c>
      <c r="D111" s="149">
        <v>0</v>
      </c>
    </row>
    <row r="112" spans="1:4" x14ac:dyDescent="0.2">
      <c r="A112" s="95">
        <v>4330</v>
      </c>
      <c r="B112" s="97" t="s">
        <v>268</v>
      </c>
      <c r="C112" s="146">
        <f>C113</f>
        <v>0</v>
      </c>
      <c r="D112" s="146">
        <f>D113</f>
        <v>0</v>
      </c>
    </row>
    <row r="113" spans="1:4" x14ac:dyDescent="0.2">
      <c r="A113" s="96">
        <v>4331</v>
      </c>
      <c r="B113" s="98" t="s">
        <v>268</v>
      </c>
      <c r="C113" s="147">
        <v>0</v>
      </c>
      <c r="D113" s="149">
        <v>0</v>
      </c>
    </row>
    <row r="114" spans="1:4" x14ac:dyDescent="0.2">
      <c r="A114" s="95">
        <v>4340</v>
      </c>
      <c r="B114" s="97" t="s">
        <v>269</v>
      </c>
      <c r="C114" s="146">
        <f>C115</f>
        <v>0</v>
      </c>
      <c r="D114" s="146">
        <f>D115</f>
        <v>0</v>
      </c>
    </row>
    <row r="115" spans="1:4" x14ac:dyDescent="0.2">
      <c r="A115" s="96">
        <v>4341</v>
      </c>
      <c r="B115" s="98" t="s">
        <v>269</v>
      </c>
      <c r="C115" s="147">
        <v>0</v>
      </c>
      <c r="D115" s="149">
        <v>0</v>
      </c>
    </row>
    <row r="116" spans="1:4" x14ac:dyDescent="0.2">
      <c r="A116" s="120">
        <v>4390</v>
      </c>
      <c r="B116" s="121" t="s">
        <v>270</v>
      </c>
      <c r="C116" s="150">
        <f>SUM(C117:C123)</f>
        <v>0.4</v>
      </c>
      <c r="D116" s="150">
        <f>SUM(D117:D123)</f>
        <v>7.57</v>
      </c>
    </row>
    <row r="117" spans="1:4" x14ac:dyDescent="0.2">
      <c r="A117" s="79">
        <v>4392</v>
      </c>
      <c r="B117" s="119" t="s">
        <v>271</v>
      </c>
      <c r="C117" s="151">
        <v>0</v>
      </c>
      <c r="D117" s="151">
        <v>0</v>
      </c>
    </row>
    <row r="118" spans="1:4" x14ac:dyDescent="0.2">
      <c r="A118" s="79">
        <v>4393</v>
      </c>
      <c r="B118" s="119" t="s">
        <v>430</v>
      </c>
      <c r="C118" s="151">
        <v>0</v>
      </c>
      <c r="D118" s="151">
        <v>0</v>
      </c>
    </row>
    <row r="119" spans="1:4" x14ac:dyDescent="0.2">
      <c r="A119" s="79">
        <v>4394</v>
      </c>
      <c r="B119" s="119" t="s">
        <v>272</v>
      </c>
      <c r="C119" s="151">
        <v>0</v>
      </c>
      <c r="D119" s="151">
        <v>0</v>
      </c>
    </row>
    <row r="120" spans="1:4" x14ac:dyDescent="0.2">
      <c r="A120" s="79">
        <v>4395</v>
      </c>
      <c r="B120" s="119" t="s">
        <v>273</v>
      </c>
      <c r="C120" s="151">
        <v>0</v>
      </c>
      <c r="D120" s="151">
        <v>0</v>
      </c>
    </row>
    <row r="121" spans="1:4" x14ac:dyDescent="0.2">
      <c r="A121" s="79">
        <v>4396</v>
      </c>
      <c r="B121" s="119" t="s">
        <v>274</v>
      </c>
      <c r="C121" s="151">
        <v>0</v>
      </c>
      <c r="D121" s="151">
        <v>0</v>
      </c>
    </row>
    <row r="122" spans="1:4" x14ac:dyDescent="0.2">
      <c r="A122" s="79">
        <v>4397</v>
      </c>
      <c r="B122" s="119" t="s">
        <v>431</v>
      </c>
      <c r="C122" s="151">
        <v>0</v>
      </c>
      <c r="D122" s="151">
        <v>0</v>
      </c>
    </row>
    <row r="123" spans="1:4" x14ac:dyDescent="0.2">
      <c r="A123" s="96">
        <v>4399</v>
      </c>
      <c r="B123" s="98" t="s">
        <v>270</v>
      </c>
      <c r="C123" s="147">
        <v>0.4</v>
      </c>
      <c r="D123" s="147">
        <v>7.57</v>
      </c>
    </row>
    <row r="124" spans="1:4" x14ac:dyDescent="0.2">
      <c r="A124" s="33">
        <v>1120</v>
      </c>
      <c r="B124" s="85" t="s">
        <v>526</v>
      </c>
      <c r="C124" s="142">
        <f>SUM(C125:C133)</f>
        <v>0</v>
      </c>
      <c r="D124" s="142">
        <f>SUM(D125:D133)</f>
        <v>0</v>
      </c>
    </row>
    <row r="125" spans="1:4" x14ac:dyDescent="0.2">
      <c r="A125" s="26">
        <v>1124</v>
      </c>
      <c r="B125" s="86" t="s">
        <v>527</v>
      </c>
      <c r="C125" s="152">
        <v>0</v>
      </c>
      <c r="D125" s="141">
        <v>0</v>
      </c>
    </row>
    <row r="126" spans="1:4" x14ac:dyDescent="0.2">
      <c r="A126" s="26">
        <v>1124</v>
      </c>
      <c r="B126" s="86" t="s">
        <v>528</v>
      </c>
      <c r="C126" s="152">
        <v>0</v>
      </c>
      <c r="D126" s="141">
        <v>0</v>
      </c>
    </row>
    <row r="127" spans="1:4" x14ac:dyDescent="0.2">
      <c r="A127" s="26">
        <v>1124</v>
      </c>
      <c r="B127" s="86" t="s">
        <v>529</v>
      </c>
      <c r="C127" s="152">
        <v>0</v>
      </c>
      <c r="D127" s="141">
        <v>0</v>
      </c>
    </row>
    <row r="128" spans="1:4" x14ac:dyDescent="0.2">
      <c r="A128" s="26">
        <v>1124</v>
      </c>
      <c r="B128" s="86" t="s">
        <v>530</v>
      </c>
      <c r="C128" s="152">
        <v>0</v>
      </c>
      <c r="D128" s="141">
        <v>0</v>
      </c>
    </row>
    <row r="129" spans="1:4" x14ac:dyDescent="0.2">
      <c r="A129" s="26">
        <v>1124</v>
      </c>
      <c r="B129" s="86" t="s">
        <v>531</v>
      </c>
      <c r="C129" s="141">
        <v>0</v>
      </c>
      <c r="D129" s="141">
        <v>0</v>
      </c>
    </row>
    <row r="130" spans="1:4" x14ac:dyDescent="0.2">
      <c r="A130" s="26">
        <v>1124</v>
      </c>
      <c r="B130" s="86" t="s">
        <v>532</v>
      </c>
      <c r="C130" s="141">
        <v>0</v>
      </c>
      <c r="D130" s="141">
        <v>0</v>
      </c>
    </row>
    <row r="131" spans="1:4" x14ac:dyDescent="0.2">
      <c r="A131" s="26">
        <v>1122</v>
      </c>
      <c r="B131" s="86" t="s">
        <v>533</v>
      </c>
      <c r="C131" s="141">
        <v>0</v>
      </c>
      <c r="D131" s="141">
        <v>0</v>
      </c>
    </row>
    <row r="132" spans="1:4" x14ac:dyDescent="0.2">
      <c r="A132" s="26">
        <v>1122</v>
      </c>
      <c r="B132" s="86" t="s">
        <v>534</v>
      </c>
      <c r="C132" s="152">
        <v>0</v>
      </c>
      <c r="D132" s="141">
        <v>0</v>
      </c>
    </row>
    <row r="133" spans="1:4" x14ac:dyDescent="0.2">
      <c r="A133" s="26">
        <v>1122</v>
      </c>
      <c r="B133" s="86" t="s">
        <v>535</v>
      </c>
      <c r="C133" s="141">
        <v>0</v>
      </c>
      <c r="D133" s="141">
        <v>0</v>
      </c>
    </row>
    <row r="134" spans="1:4" x14ac:dyDescent="0.2">
      <c r="A134" s="154">
        <v>5120</v>
      </c>
      <c r="B134" s="155" t="s">
        <v>144</v>
      </c>
      <c r="C134" s="159">
        <v>0</v>
      </c>
      <c r="D134" s="159">
        <v>0</v>
      </c>
    </row>
    <row r="135" spans="1:4" x14ac:dyDescent="0.2">
      <c r="A135" s="156">
        <v>5120</v>
      </c>
      <c r="B135" s="157" t="s">
        <v>144</v>
      </c>
      <c r="C135" s="160">
        <v>0</v>
      </c>
      <c r="D135" s="160">
        <v>0</v>
      </c>
    </row>
    <row r="136" spans="1:4" x14ac:dyDescent="0.2">
      <c r="A136" s="154">
        <v>4150</v>
      </c>
      <c r="B136" s="155" t="s">
        <v>412</v>
      </c>
      <c r="C136" s="159">
        <v>0</v>
      </c>
      <c r="D136" s="159">
        <v>0</v>
      </c>
    </row>
    <row r="137" spans="1:4" x14ac:dyDescent="0.2">
      <c r="A137" s="156">
        <v>4151</v>
      </c>
      <c r="B137" s="157" t="s">
        <v>594</v>
      </c>
      <c r="C137" s="160">
        <v>0</v>
      </c>
      <c r="D137" s="160">
        <v>0</v>
      </c>
    </row>
    <row r="138" spans="1:4" x14ac:dyDescent="0.2">
      <c r="A138" s="156"/>
      <c r="B138" s="158" t="s">
        <v>536</v>
      </c>
      <c r="C138" s="159">
        <f t="shared" ref="C138:D138" si="0">C48+C49-C101</f>
        <v>2082503.7600000002</v>
      </c>
      <c r="D138" s="159">
        <f t="shared" si="0"/>
        <v>6624810.9100000001</v>
      </c>
    </row>
    <row r="140" spans="1:4" x14ac:dyDescent="0.2">
      <c r="B14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0:D61 D51:D58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59 D50 C49:D49 C50:C61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82" style="30" customWidth="1"/>
    <col min="3" max="3" width="23.7109375" style="30" customWidth="1"/>
    <col min="4" max="16384" width="11.42578125" style="30"/>
  </cols>
  <sheetData>
    <row r="1" spans="1:3" s="29" customFormat="1" ht="18" customHeight="1" x14ac:dyDescent="0.25">
      <c r="A1" s="173" t="s">
        <v>591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592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6">
        <v>2026</v>
      </c>
    </row>
    <row r="6" spans="1:3" x14ac:dyDescent="0.2">
      <c r="A6" s="45" t="s">
        <v>434</v>
      </c>
      <c r="B6" s="45"/>
      <c r="C6" s="87">
        <v>14762233.310000001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8">
        <f>SUM(C9:C14)</f>
        <v>-0.4</v>
      </c>
    </row>
    <row r="9" spans="1:3" x14ac:dyDescent="0.2">
      <c r="A9" s="62" t="s">
        <v>436</v>
      </c>
      <c r="B9" s="61" t="s">
        <v>260</v>
      </c>
      <c r="C9" s="89">
        <v>0</v>
      </c>
    </row>
    <row r="10" spans="1:3" x14ac:dyDescent="0.2">
      <c r="A10" s="49" t="s">
        <v>437</v>
      </c>
      <c r="B10" s="50" t="s">
        <v>446</v>
      </c>
      <c r="C10" s="89">
        <v>0</v>
      </c>
    </row>
    <row r="11" spans="1:3" x14ac:dyDescent="0.2">
      <c r="A11" s="49" t="s">
        <v>438</v>
      </c>
      <c r="B11" s="50" t="s">
        <v>268</v>
      </c>
      <c r="C11" s="89">
        <v>0</v>
      </c>
    </row>
    <row r="12" spans="1:3" x14ac:dyDescent="0.2">
      <c r="A12" s="49" t="s">
        <v>439</v>
      </c>
      <c r="B12" s="50" t="s">
        <v>269</v>
      </c>
      <c r="C12" s="89">
        <v>0</v>
      </c>
    </row>
    <row r="13" spans="1:3" x14ac:dyDescent="0.2">
      <c r="A13" s="49" t="s">
        <v>440</v>
      </c>
      <c r="B13" s="50" t="s">
        <v>270</v>
      </c>
      <c r="C13" s="89">
        <v>0</v>
      </c>
    </row>
    <row r="14" spans="1:3" x14ac:dyDescent="0.2">
      <c r="A14" s="51" t="s">
        <v>441</v>
      </c>
      <c r="B14" s="52" t="s">
        <v>442</v>
      </c>
      <c r="C14" s="89">
        <v>-0.4</v>
      </c>
    </row>
    <row r="15" spans="1:3" x14ac:dyDescent="0.2">
      <c r="A15" s="46"/>
      <c r="B15" s="53"/>
      <c r="C15" s="54"/>
    </row>
    <row r="16" spans="1:3" x14ac:dyDescent="0.2">
      <c r="A16" s="55" t="s">
        <v>586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445</v>
      </c>
      <c r="C17" s="89">
        <v>0</v>
      </c>
    </row>
    <row r="18" spans="1:3" x14ac:dyDescent="0.2">
      <c r="A18" s="57">
        <v>3.2</v>
      </c>
      <c r="B18" s="50" t="s">
        <v>443</v>
      </c>
      <c r="C18" s="89">
        <v>0</v>
      </c>
    </row>
    <row r="19" spans="1:3" x14ac:dyDescent="0.2">
      <c r="A19" s="57">
        <v>3.3</v>
      </c>
      <c r="B19" s="52" t="s">
        <v>444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537</v>
      </c>
      <c r="B21" s="60"/>
      <c r="C21" s="87">
        <f>C6+C8-C16</f>
        <v>14762232.91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19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83.5703125" style="30" customWidth="1"/>
    <col min="3" max="3" width="20.5703125" style="30" customWidth="1"/>
    <col min="4" max="16384" width="11.42578125" style="30"/>
  </cols>
  <sheetData>
    <row r="1" spans="1:3" s="32" customFormat="1" ht="18.95" customHeight="1" x14ac:dyDescent="0.25">
      <c r="A1" s="184" t="s">
        <v>591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592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6">
        <v>2026</v>
      </c>
    </row>
    <row r="6" spans="1:3" x14ac:dyDescent="0.2">
      <c r="A6" s="70" t="s">
        <v>447</v>
      </c>
      <c r="B6" s="45"/>
      <c r="C6" s="91">
        <v>13880016.75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8">
        <f>SUM(C9:C29)</f>
        <v>1200288</v>
      </c>
    </row>
    <row r="9" spans="1:3" x14ac:dyDescent="0.2">
      <c r="A9" s="80">
        <v>2.1</v>
      </c>
      <c r="B9" s="71" t="s">
        <v>288</v>
      </c>
      <c r="C9" s="92">
        <v>0</v>
      </c>
    </row>
    <row r="10" spans="1:3" x14ac:dyDescent="0.2">
      <c r="A10" s="80">
        <v>2.2000000000000002</v>
      </c>
      <c r="B10" s="71" t="s">
        <v>285</v>
      </c>
      <c r="C10" s="92">
        <v>0</v>
      </c>
    </row>
    <row r="11" spans="1:3" x14ac:dyDescent="0.2">
      <c r="A11" s="76">
        <v>2.2999999999999998</v>
      </c>
      <c r="B11" s="63" t="s">
        <v>157</v>
      </c>
      <c r="C11" s="92">
        <v>1200288</v>
      </c>
    </row>
    <row r="12" spans="1:3" x14ac:dyDescent="0.2">
      <c r="A12" s="76">
        <v>2.4</v>
      </c>
      <c r="B12" s="63" t="s">
        <v>158</v>
      </c>
      <c r="C12" s="92">
        <v>0</v>
      </c>
    </row>
    <row r="13" spans="1:3" x14ac:dyDescent="0.2">
      <c r="A13" s="76">
        <v>2.5</v>
      </c>
      <c r="B13" s="63" t="s">
        <v>159</v>
      </c>
      <c r="C13" s="92">
        <v>0</v>
      </c>
    </row>
    <row r="14" spans="1:3" x14ac:dyDescent="0.2">
      <c r="A14" s="76">
        <v>2.6</v>
      </c>
      <c r="B14" s="63" t="s">
        <v>160</v>
      </c>
      <c r="C14" s="92">
        <v>0</v>
      </c>
    </row>
    <row r="15" spans="1:3" x14ac:dyDescent="0.2">
      <c r="A15" s="76">
        <v>2.7</v>
      </c>
      <c r="B15" s="63" t="s">
        <v>161</v>
      </c>
      <c r="C15" s="92">
        <v>0</v>
      </c>
    </row>
    <row r="16" spans="1:3" x14ac:dyDescent="0.2">
      <c r="A16" s="76">
        <v>2.8</v>
      </c>
      <c r="B16" s="63" t="s">
        <v>162</v>
      </c>
      <c r="C16" s="92">
        <v>0</v>
      </c>
    </row>
    <row r="17" spans="1:3" x14ac:dyDescent="0.2">
      <c r="A17" s="76">
        <v>2.9</v>
      </c>
      <c r="B17" s="63" t="s">
        <v>164</v>
      </c>
      <c r="C17" s="92">
        <v>0</v>
      </c>
    </row>
    <row r="18" spans="1:3" x14ac:dyDescent="0.2">
      <c r="A18" s="76" t="s">
        <v>449</v>
      </c>
      <c r="B18" s="63" t="s">
        <v>450</v>
      </c>
      <c r="C18" s="92">
        <v>0</v>
      </c>
    </row>
    <row r="19" spans="1:3" x14ac:dyDescent="0.2">
      <c r="A19" s="76" t="s">
        <v>475</v>
      </c>
      <c r="B19" s="63" t="s">
        <v>166</v>
      </c>
      <c r="C19" s="92">
        <v>0</v>
      </c>
    </row>
    <row r="20" spans="1:3" x14ac:dyDescent="0.2">
      <c r="A20" s="76" t="s">
        <v>476</v>
      </c>
      <c r="B20" s="63" t="s">
        <v>451</v>
      </c>
      <c r="C20" s="92">
        <v>0</v>
      </c>
    </row>
    <row r="21" spans="1:3" x14ac:dyDescent="0.2">
      <c r="A21" s="76" t="s">
        <v>477</v>
      </c>
      <c r="B21" s="63" t="s">
        <v>452</v>
      </c>
      <c r="C21" s="92">
        <v>0</v>
      </c>
    </row>
    <row r="22" spans="1:3" x14ac:dyDescent="0.2">
      <c r="A22" s="76" t="s">
        <v>478</v>
      </c>
      <c r="B22" s="63" t="s">
        <v>453</v>
      </c>
      <c r="C22" s="92">
        <v>0</v>
      </c>
    </row>
    <row r="23" spans="1:3" x14ac:dyDescent="0.2">
      <c r="A23" s="76" t="s">
        <v>454</v>
      </c>
      <c r="B23" s="63" t="s">
        <v>455</v>
      </c>
      <c r="C23" s="92">
        <v>0</v>
      </c>
    </row>
    <row r="24" spans="1:3" x14ac:dyDescent="0.2">
      <c r="A24" s="76" t="s">
        <v>456</v>
      </c>
      <c r="B24" s="63" t="s">
        <v>457</v>
      </c>
      <c r="C24" s="92">
        <v>0</v>
      </c>
    </row>
    <row r="25" spans="1:3" x14ac:dyDescent="0.2">
      <c r="A25" s="76" t="s">
        <v>458</v>
      </c>
      <c r="B25" s="63" t="s">
        <v>459</v>
      </c>
      <c r="C25" s="92">
        <v>0</v>
      </c>
    </row>
    <row r="26" spans="1:3" x14ac:dyDescent="0.2">
      <c r="A26" s="76" t="s">
        <v>460</v>
      </c>
      <c r="B26" s="63" t="s">
        <v>461</v>
      </c>
      <c r="C26" s="92">
        <v>0</v>
      </c>
    </row>
    <row r="27" spans="1:3" x14ac:dyDescent="0.2">
      <c r="A27" s="76" t="s">
        <v>462</v>
      </c>
      <c r="B27" s="63" t="s">
        <v>463</v>
      </c>
      <c r="C27" s="92">
        <v>0</v>
      </c>
    </row>
    <row r="28" spans="1:3" x14ac:dyDescent="0.2">
      <c r="A28" s="76" t="s">
        <v>464</v>
      </c>
      <c r="B28" s="63" t="s">
        <v>465</v>
      </c>
      <c r="C28" s="92">
        <v>0</v>
      </c>
    </row>
    <row r="29" spans="1:3" x14ac:dyDescent="0.2">
      <c r="A29" s="76" t="s">
        <v>466</v>
      </c>
      <c r="B29" s="71" t="s">
        <v>467</v>
      </c>
      <c r="C29" s="92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3">
        <f>SUM(C32:C38)</f>
        <v>1598766.43</v>
      </c>
    </row>
    <row r="32" spans="1:3" x14ac:dyDescent="0.2">
      <c r="A32" s="76" t="s">
        <v>469</v>
      </c>
      <c r="B32" s="63" t="s">
        <v>357</v>
      </c>
      <c r="C32" s="92">
        <v>1598766.43</v>
      </c>
    </row>
    <row r="33" spans="1:3" x14ac:dyDescent="0.2">
      <c r="A33" s="76" t="s">
        <v>470</v>
      </c>
      <c r="B33" s="63" t="s">
        <v>40</v>
      </c>
      <c r="C33" s="92">
        <v>0</v>
      </c>
    </row>
    <row r="34" spans="1:3" x14ac:dyDescent="0.2">
      <c r="A34" s="76" t="s">
        <v>471</v>
      </c>
      <c r="B34" s="63" t="s">
        <v>367</v>
      </c>
      <c r="C34" s="92">
        <v>0</v>
      </c>
    </row>
    <row r="35" spans="1:3" x14ac:dyDescent="0.2">
      <c r="A35" s="76" t="s">
        <v>472</v>
      </c>
      <c r="B35" s="63" t="s">
        <v>373</v>
      </c>
      <c r="C35" s="92">
        <v>0</v>
      </c>
    </row>
    <row r="36" spans="1:3" x14ac:dyDescent="0.2">
      <c r="A36" s="76" t="s">
        <v>473</v>
      </c>
      <c r="B36" s="63" t="s">
        <v>381</v>
      </c>
      <c r="C36" s="92">
        <v>0</v>
      </c>
    </row>
    <row r="37" spans="1:3" x14ac:dyDescent="0.2">
      <c r="A37" s="76" t="s">
        <v>539</v>
      </c>
      <c r="B37" s="63" t="s">
        <v>587</v>
      </c>
      <c r="C37" s="92">
        <v>0</v>
      </c>
    </row>
    <row r="38" spans="1:3" x14ac:dyDescent="0.2">
      <c r="A38" s="76" t="s">
        <v>540</v>
      </c>
      <c r="B38" s="71" t="s">
        <v>474</v>
      </c>
      <c r="C38" s="94">
        <v>0</v>
      </c>
    </row>
    <row r="39" spans="1:3" x14ac:dyDescent="0.2">
      <c r="A39" s="64"/>
      <c r="B39" s="67"/>
      <c r="C39" s="68"/>
    </row>
    <row r="40" spans="1:3" x14ac:dyDescent="0.2">
      <c r="A40" s="69" t="s">
        <v>538</v>
      </c>
      <c r="B40" s="45"/>
      <c r="C40" s="87">
        <f>C6-C8+C31</f>
        <v>14278495.18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zoomScaleNormal="100" workbookViewId="0">
      <selection activeCell="G75" sqref="G7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7" style="22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591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592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5"/>
      <c r="H4" s="125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1">
        <v>0</v>
      </c>
      <c r="D10" s="141">
        <v>0</v>
      </c>
      <c r="E10" s="141">
        <v>0</v>
      </c>
      <c r="F10" s="141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1">
        <v>0</v>
      </c>
      <c r="D11" s="141">
        <v>0</v>
      </c>
      <c r="E11" s="141">
        <v>0</v>
      </c>
      <c r="F11" s="141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1">
        <v>0</v>
      </c>
      <c r="D12" s="141">
        <v>0</v>
      </c>
      <c r="E12" s="141">
        <v>0</v>
      </c>
      <c r="F12" s="141">
        <f t="shared" si="0"/>
        <v>0</v>
      </c>
    </row>
    <row r="13" spans="1:10" x14ac:dyDescent="0.2">
      <c r="A13" s="22">
        <v>7140</v>
      </c>
      <c r="B13" s="22" t="s">
        <v>75</v>
      </c>
      <c r="C13" s="141">
        <v>0</v>
      </c>
      <c r="D13" s="141">
        <v>0</v>
      </c>
      <c r="E13" s="141">
        <v>0</v>
      </c>
      <c r="F13" s="141">
        <f t="shared" si="0"/>
        <v>0</v>
      </c>
    </row>
    <row r="14" spans="1:10" x14ac:dyDescent="0.2">
      <c r="A14" s="22">
        <v>7150</v>
      </c>
      <c r="B14" s="22" t="s">
        <v>74</v>
      </c>
      <c r="C14" s="141">
        <v>0</v>
      </c>
      <c r="D14" s="141">
        <v>0</v>
      </c>
      <c r="E14" s="141">
        <v>0</v>
      </c>
      <c r="F14" s="141">
        <f t="shared" si="0"/>
        <v>0</v>
      </c>
    </row>
    <row r="15" spans="1:10" x14ac:dyDescent="0.2">
      <c r="A15" s="22">
        <v>7160</v>
      </c>
      <c r="B15" s="22" t="s">
        <v>73</v>
      </c>
      <c r="C15" s="141">
        <v>0</v>
      </c>
      <c r="D15" s="141">
        <v>0</v>
      </c>
      <c r="E15" s="141">
        <v>0</v>
      </c>
      <c r="F15" s="141">
        <f t="shared" si="0"/>
        <v>0</v>
      </c>
    </row>
    <row r="16" spans="1:10" x14ac:dyDescent="0.2">
      <c r="A16" s="22">
        <v>7210</v>
      </c>
      <c r="B16" s="22" t="s">
        <v>72</v>
      </c>
      <c r="C16" s="141">
        <v>0</v>
      </c>
      <c r="D16" s="141">
        <v>0</v>
      </c>
      <c r="E16" s="141">
        <v>0</v>
      </c>
      <c r="F16" s="141">
        <f t="shared" si="0"/>
        <v>0</v>
      </c>
    </row>
    <row r="17" spans="1:6" x14ac:dyDescent="0.2">
      <c r="A17" s="22">
        <v>7220</v>
      </c>
      <c r="B17" s="22" t="s">
        <v>71</v>
      </c>
      <c r="C17" s="141">
        <v>0</v>
      </c>
      <c r="D17" s="141">
        <v>0</v>
      </c>
      <c r="E17" s="141">
        <v>0</v>
      </c>
      <c r="F17" s="141">
        <f t="shared" si="0"/>
        <v>0</v>
      </c>
    </row>
    <row r="18" spans="1:6" x14ac:dyDescent="0.2">
      <c r="A18" s="22">
        <v>7230</v>
      </c>
      <c r="B18" s="22" t="s">
        <v>70</v>
      </c>
      <c r="C18" s="141">
        <v>0</v>
      </c>
      <c r="D18" s="141">
        <v>0</v>
      </c>
      <c r="E18" s="141">
        <v>0</v>
      </c>
      <c r="F18" s="141">
        <f t="shared" si="0"/>
        <v>0</v>
      </c>
    </row>
    <row r="19" spans="1:6" x14ac:dyDescent="0.2">
      <c r="A19" s="22">
        <v>7240</v>
      </c>
      <c r="B19" s="22" t="s">
        <v>69</v>
      </c>
      <c r="C19" s="141">
        <v>0</v>
      </c>
      <c r="D19" s="141">
        <v>0</v>
      </c>
      <c r="E19" s="141">
        <v>0</v>
      </c>
      <c r="F19" s="141">
        <f t="shared" si="0"/>
        <v>0</v>
      </c>
    </row>
    <row r="20" spans="1:6" x14ac:dyDescent="0.2">
      <c r="A20" s="22">
        <v>7250</v>
      </c>
      <c r="B20" s="22" t="s">
        <v>68</v>
      </c>
      <c r="C20" s="141">
        <v>0</v>
      </c>
      <c r="D20" s="141">
        <v>0</v>
      </c>
      <c r="E20" s="141">
        <v>0</v>
      </c>
      <c r="F20" s="141">
        <f t="shared" si="0"/>
        <v>0</v>
      </c>
    </row>
    <row r="21" spans="1:6" x14ac:dyDescent="0.2">
      <c r="A21" s="22">
        <v>7260</v>
      </c>
      <c r="B21" s="22" t="s">
        <v>67</v>
      </c>
      <c r="C21" s="141">
        <v>0</v>
      </c>
      <c r="D21" s="141">
        <v>0</v>
      </c>
      <c r="E21" s="141">
        <v>0</v>
      </c>
      <c r="F21" s="141">
        <f t="shared" si="0"/>
        <v>0</v>
      </c>
    </row>
    <row r="22" spans="1:6" x14ac:dyDescent="0.2">
      <c r="A22" s="22">
        <v>7310</v>
      </c>
      <c r="B22" s="22" t="s">
        <v>66</v>
      </c>
      <c r="C22" s="141">
        <v>0</v>
      </c>
      <c r="D22" s="141">
        <v>0</v>
      </c>
      <c r="E22" s="141">
        <v>0</v>
      </c>
      <c r="F22" s="141">
        <f t="shared" si="0"/>
        <v>0</v>
      </c>
    </row>
    <row r="23" spans="1:6" x14ac:dyDescent="0.2">
      <c r="A23" s="22">
        <v>7320</v>
      </c>
      <c r="B23" s="22" t="s">
        <v>65</v>
      </c>
      <c r="C23" s="141">
        <v>0</v>
      </c>
      <c r="D23" s="141">
        <v>0</v>
      </c>
      <c r="E23" s="141">
        <v>0</v>
      </c>
      <c r="F23" s="141">
        <f t="shared" si="0"/>
        <v>0</v>
      </c>
    </row>
    <row r="24" spans="1:6" x14ac:dyDescent="0.2">
      <c r="A24" s="22">
        <v>7330</v>
      </c>
      <c r="B24" s="22" t="s">
        <v>64</v>
      </c>
      <c r="C24" s="141">
        <v>0</v>
      </c>
      <c r="D24" s="141">
        <v>0</v>
      </c>
      <c r="E24" s="141">
        <v>0</v>
      </c>
      <c r="F24" s="141">
        <f t="shared" si="0"/>
        <v>0</v>
      </c>
    </row>
    <row r="25" spans="1:6" x14ac:dyDescent="0.2">
      <c r="A25" s="22">
        <v>7340</v>
      </c>
      <c r="B25" s="22" t="s">
        <v>63</v>
      </c>
      <c r="C25" s="141">
        <v>0</v>
      </c>
      <c r="D25" s="141">
        <v>0</v>
      </c>
      <c r="E25" s="141">
        <v>0</v>
      </c>
      <c r="F25" s="141">
        <f t="shared" si="0"/>
        <v>0</v>
      </c>
    </row>
    <row r="26" spans="1:6" x14ac:dyDescent="0.2">
      <c r="A26" s="22">
        <v>7350</v>
      </c>
      <c r="B26" s="22" t="s">
        <v>62</v>
      </c>
      <c r="C26" s="141">
        <v>0</v>
      </c>
      <c r="D26" s="141">
        <v>0</v>
      </c>
      <c r="E26" s="141">
        <v>0</v>
      </c>
      <c r="F26" s="141">
        <f t="shared" si="0"/>
        <v>0</v>
      </c>
    </row>
    <row r="27" spans="1:6" x14ac:dyDescent="0.2">
      <c r="A27" s="22">
        <v>7360</v>
      </c>
      <c r="B27" s="22" t="s">
        <v>61</v>
      </c>
      <c r="C27" s="141">
        <v>0</v>
      </c>
      <c r="D27" s="141">
        <v>0</v>
      </c>
      <c r="E27" s="141">
        <v>0</v>
      </c>
      <c r="F27" s="141">
        <f t="shared" si="0"/>
        <v>0</v>
      </c>
    </row>
    <row r="28" spans="1:6" x14ac:dyDescent="0.2">
      <c r="A28" s="22">
        <v>7410</v>
      </c>
      <c r="B28" s="22" t="s">
        <v>60</v>
      </c>
      <c r="C28" s="141">
        <v>0</v>
      </c>
      <c r="D28" s="141">
        <v>0</v>
      </c>
      <c r="E28" s="141">
        <v>0</v>
      </c>
      <c r="F28" s="141">
        <f t="shared" si="0"/>
        <v>0</v>
      </c>
    </row>
    <row r="29" spans="1:6" x14ac:dyDescent="0.2">
      <c r="A29" s="22">
        <v>7420</v>
      </c>
      <c r="B29" s="22" t="s">
        <v>59</v>
      </c>
      <c r="C29" s="141">
        <v>0</v>
      </c>
      <c r="D29" s="141">
        <v>0</v>
      </c>
      <c r="E29" s="141">
        <v>0</v>
      </c>
      <c r="F29" s="141">
        <f t="shared" si="0"/>
        <v>0</v>
      </c>
    </row>
    <row r="30" spans="1:6" x14ac:dyDescent="0.2">
      <c r="A30" s="22">
        <v>7510</v>
      </c>
      <c r="B30" s="22" t="s">
        <v>58</v>
      </c>
      <c r="C30" s="141">
        <v>0</v>
      </c>
      <c r="D30" s="141">
        <v>0</v>
      </c>
      <c r="E30" s="141">
        <v>0</v>
      </c>
      <c r="F30" s="141">
        <f t="shared" si="0"/>
        <v>0</v>
      </c>
    </row>
    <row r="31" spans="1:6" x14ac:dyDescent="0.2">
      <c r="A31" s="22">
        <v>7520</v>
      </c>
      <c r="B31" s="22" t="s">
        <v>57</v>
      </c>
      <c r="C31" s="141">
        <v>0</v>
      </c>
      <c r="D31" s="141">
        <v>0</v>
      </c>
      <c r="E31" s="141">
        <v>0</v>
      </c>
      <c r="F31" s="141">
        <f t="shared" si="0"/>
        <v>0</v>
      </c>
    </row>
    <row r="32" spans="1:6" x14ac:dyDescent="0.2">
      <c r="A32" s="22">
        <v>7610</v>
      </c>
      <c r="B32" s="22" t="s">
        <v>56</v>
      </c>
      <c r="C32" s="141">
        <v>0</v>
      </c>
      <c r="D32" s="141">
        <v>0</v>
      </c>
      <c r="E32" s="141">
        <v>0</v>
      </c>
      <c r="F32" s="141">
        <f t="shared" si="0"/>
        <v>0</v>
      </c>
    </row>
    <row r="33" spans="1:6" x14ac:dyDescent="0.2">
      <c r="A33" s="22">
        <v>7620</v>
      </c>
      <c r="B33" s="22" t="s">
        <v>55</v>
      </c>
      <c r="C33" s="141">
        <v>0</v>
      </c>
      <c r="D33" s="141">
        <v>0</v>
      </c>
      <c r="E33" s="141">
        <v>0</v>
      </c>
      <c r="F33" s="141">
        <f t="shared" si="0"/>
        <v>0</v>
      </c>
    </row>
    <row r="34" spans="1:6" x14ac:dyDescent="0.2">
      <c r="A34" s="22">
        <v>7630</v>
      </c>
      <c r="B34" s="22" t="s">
        <v>54</v>
      </c>
      <c r="C34" s="141">
        <v>0</v>
      </c>
      <c r="D34" s="141">
        <v>0</v>
      </c>
      <c r="E34" s="141">
        <v>0</v>
      </c>
      <c r="F34" s="141">
        <f t="shared" si="0"/>
        <v>0</v>
      </c>
    </row>
    <row r="35" spans="1:6" x14ac:dyDescent="0.2">
      <c r="A35" s="22">
        <v>7640</v>
      </c>
      <c r="B35" s="22" t="s">
        <v>53</v>
      </c>
      <c r="C35" s="141">
        <v>0</v>
      </c>
      <c r="D35" s="141">
        <v>0</v>
      </c>
      <c r="E35" s="141">
        <v>0</v>
      </c>
      <c r="F35" s="141">
        <f t="shared" ref="F35" si="1">C35+D35+E35</f>
        <v>0</v>
      </c>
    </row>
    <row r="36" spans="1:6" x14ac:dyDescent="0.2">
      <c r="C36" s="141"/>
      <c r="D36" s="141"/>
      <c r="E36" s="141"/>
      <c r="F36" s="141"/>
    </row>
    <row r="37" spans="1:6" s="34" customFormat="1" x14ac:dyDescent="0.2">
      <c r="A37" s="33">
        <v>8000</v>
      </c>
      <c r="B37" s="34" t="s">
        <v>595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541</v>
      </c>
      <c r="C39" s="192"/>
      <c r="D39" s="27"/>
      <c r="E39" s="27"/>
      <c r="F39" s="27"/>
    </row>
    <row r="40" spans="1:6" x14ac:dyDescent="0.2">
      <c r="B40" s="122" t="s">
        <v>405</v>
      </c>
      <c r="C40" s="127">
        <f>H1</f>
        <v>2026</v>
      </c>
      <c r="D40" s="27"/>
      <c r="E40" s="27"/>
      <c r="F40" s="27"/>
    </row>
    <row r="41" spans="1:6" x14ac:dyDescent="0.2">
      <c r="A41" s="22">
        <v>8110</v>
      </c>
      <c r="B41" s="100" t="s">
        <v>52</v>
      </c>
      <c r="C41" s="89">
        <v>59628566.859999999</v>
      </c>
      <c r="D41" s="27"/>
      <c r="E41" s="27"/>
      <c r="F41" s="27"/>
    </row>
    <row r="42" spans="1:6" x14ac:dyDescent="0.2">
      <c r="A42" s="22">
        <v>8120</v>
      </c>
      <c r="B42" s="100" t="s">
        <v>51</v>
      </c>
      <c r="C42" s="89">
        <v>-47618507.520000003</v>
      </c>
      <c r="D42" s="27"/>
      <c r="E42" s="27"/>
      <c r="F42" s="27"/>
    </row>
    <row r="43" spans="1:6" x14ac:dyDescent="0.2">
      <c r="A43" s="22">
        <v>8130</v>
      </c>
      <c r="B43" s="100" t="s">
        <v>50</v>
      </c>
      <c r="C43" s="89">
        <v>2752173.97</v>
      </c>
      <c r="D43" s="27"/>
      <c r="E43" s="27"/>
      <c r="F43" s="27"/>
    </row>
    <row r="44" spans="1:6" x14ac:dyDescent="0.2">
      <c r="A44" s="22">
        <v>8140</v>
      </c>
      <c r="B44" s="100" t="s">
        <v>49</v>
      </c>
      <c r="C44" s="89">
        <v>0</v>
      </c>
      <c r="D44" s="27"/>
      <c r="E44" s="27"/>
      <c r="F44" s="27"/>
    </row>
    <row r="45" spans="1:6" x14ac:dyDescent="0.2">
      <c r="A45" s="22">
        <v>8150</v>
      </c>
      <c r="B45" s="100" t="s">
        <v>48</v>
      </c>
      <c r="C45" s="89">
        <v>-14762233.310000001</v>
      </c>
      <c r="D45" s="27"/>
      <c r="E45" s="27"/>
      <c r="F45" s="27"/>
    </row>
    <row r="46" spans="1:6" x14ac:dyDescent="0.2">
      <c r="B46" s="123"/>
      <c r="C46" s="124"/>
      <c r="D46" s="27"/>
      <c r="E46" s="27"/>
      <c r="F46" s="27"/>
    </row>
    <row r="47" spans="1:6" x14ac:dyDescent="0.2">
      <c r="B47" s="129"/>
      <c r="C47" s="130"/>
      <c r="D47" s="27"/>
      <c r="E47" s="27"/>
      <c r="F47" s="27"/>
    </row>
    <row r="48" spans="1:6" x14ac:dyDescent="0.2">
      <c r="B48" s="192" t="s">
        <v>542</v>
      </c>
      <c r="C48" s="192"/>
    </row>
    <row r="49" spans="1:3" x14ac:dyDescent="0.2">
      <c r="B49" s="128" t="s">
        <v>405</v>
      </c>
      <c r="C49" s="127">
        <f>H1</f>
        <v>2026</v>
      </c>
    </row>
    <row r="50" spans="1:3" x14ac:dyDescent="0.2">
      <c r="A50" s="22">
        <v>8210</v>
      </c>
      <c r="B50" s="100" t="s">
        <v>47</v>
      </c>
      <c r="C50" s="153">
        <v>-59628566.859999999</v>
      </c>
    </row>
    <row r="51" spans="1:3" x14ac:dyDescent="0.2">
      <c r="A51" s="22">
        <v>8220</v>
      </c>
      <c r="B51" s="100" t="s">
        <v>46</v>
      </c>
      <c r="C51" s="153">
        <v>47081874.770000003</v>
      </c>
    </row>
    <row r="52" spans="1:3" x14ac:dyDescent="0.2">
      <c r="A52" s="22">
        <v>8230</v>
      </c>
      <c r="B52" s="100" t="s">
        <v>588</v>
      </c>
      <c r="C52" s="153">
        <v>-2752173.97</v>
      </c>
    </row>
    <row r="53" spans="1:3" x14ac:dyDescent="0.2">
      <c r="A53" s="22">
        <v>8240</v>
      </c>
      <c r="B53" s="100" t="s">
        <v>45</v>
      </c>
      <c r="C53" s="153">
        <v>1418849.31</v>
      </c>
    </row>
    <row r="54" spans="1:3" x14ac:dyDescent="0.2">
      <c r="A54" s="22">
        <v>8250</v>
      </c>
      <c r="B54" s="100" t="s">
        <v>44</v>
      </c>
      <c r="C54" s="153">
        <v>0</v>
      </c>
    </row>
    <row r="55" spans="1:3" x14ac:dyDescent="0.2">
      <c r="A55" s="22">
        <v>8260</v>
      </c>
      <c r="B55" s="100" t="s">
        <v>43</v>
      </c>
      <c r="C55" s="153">
        <v>0</v>
      </c>
    </row>
    <row r="56" spans="1:3" x14ac:dyDescent="0.2">
      <c r="A56" s="22">
        <v>8270</v>
      </c>
      <c r="B56" s="100" t="s">
        <v>42</v>
      </c>
      <c r="C56" s="153">
        <v>13880016.75</v>
      </c>
    </row>
    <row r="59" spans="1:3" x14ac:dyDescent="0.2">
      <c r="B59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2019-02-13T21:19:08Z</cp:lastPrinted>
  <dcterms:created xsi:type="dcterms:W3CDTF">2012-12-11T20:36:24Z</dcterms:created>
  <dcterms:modified xsi:type="dcterms:W3CDTF">2026-04-24T19:51:01Z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